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เกณฑ์ประเมิน คปสอ.60" sheetId="1" r:id="rId1"/>
    <sheet name="เกณฑ์รพสต.ติดดาว60 " sheetId="3" r:id="rId2"/>
    <sheet name="เกณฑ์DHS-PCA" sheetId="2" r:id="rId3"/>
  </sheets>
  <definedNames>
    <definedName name="_xlnm.Print_Area" localSheetId="0">'เกณฑ์ประเมิน คปสอ.60'!$A$1:$S$304</definedName>
    <definedName name="_xlnm.Print_Area" localSheetId="1">'เกณฑ์รพสต.ติดดาว60 '!$A$3:$H$240</definedName>
    <definedName name="_xlnm.Print_Titles" localSheetId="0">'เกณฑ์ประเมิน คปสอ.60'!$1:$1</definedName>
    <definedName name="_xlnm.Print_Titles" localSheetId="1">'เกณฑ์รพสต.ติดดาว60 '!$3:$3</definedName>
  </definedNames>
  <calcPr calcId="144525"/>
</workbook>
</file>

<file path=xl/calcChain.xml><?xml version="1.0" encoding="utf-8"?>
<calcChain xmlns="http://schemas.openxmlformats.org/spreadsheetml/2006/main">
  <c r="DL235" i="3" l="1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E224" i="3"/>
  <c r="E223" i="3"/>
  <c r="E222" i="3"/>
  <c r="E221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DL202" i="3"/>
  <c r="DK202" i="3"/>
  <c r="DJ202" i="3"/>
  <c r="DJ198" i="3" s="1"/>
  <c r="DI202" i="3"/>
  <c r="DH202" i="3"/>
  <c r="DH198" i="3" s="1"/>
  <c r="DH159" i="3" s="1"/>
  <c r="DH158" i="3" s="1"/>
  <c r="DH124" i="3" s="1"/>
  <c r="DH123" i="3" s="1"/>
  <c r="DH118" i="3" s="1"/>
  <c r="DG202" i="3"/>
  <c r="DF202" i="3"/>
  <c r="DF198" i="3" s="1"/>
  <c r="DE202" i="3"/>
  <c r="DD202" i="3"/>
  <c r="DD198" i="3" s="1"/>
  <c r="DD159" i="3" s="1"/>
  <c r="DD158" i="3" s="1"/>
  <c r="DD124" i="3" s="1"/>
  <c r="DD123" i="3" s="1"/>
  <c r="DD118" i="3" s="1"/>
  <c r="DC202" i="3"/>
  <c r="DB202" i="3"/>
  <c r="DB198" i="3" s="1"/>
  <c r="DA202" i="3"/>
  <c r="CZ202" i="3"/>
  <c r="CZ198" i="3" s="1"/>
  <c r="CZ159" i="3" s="1"/>
  <c r="CZ158" i="3" s="1"/>
  <c r="CZ124" i="3" s="1"/>
  <c r="CZ123" i="3" s="1"/>
  <c r="CZ118" i="3" s="1"/>
  <c r="CY202" i="3"/>
  <c r="CX202" i="3"/>
  <c r="CX198" i="3" s="1"/>
  <c r="CW202" i="3"/>
  <c r="CV202" i="3"/>
  <c r="CV198" i="3" s="1"/>
  <c r="CV159" i="3" s="1"/>
  <c r="CV158" i="3" s="1"/>
  <c r="CV124" i="3" s="1"/>
  <c r="CV123" i="3" s="1"/>
  <c r="CV118" i="3" s="1"/>
  <c r="CU202" i="3"/>
  <c r="CT202" i="3"/>
  <c r="CT198" i="3" s="1"/>
  <c r="CS202" i="3"/>
  <c r="CR202" i="3"/>
  <c r="CR198" i="3" s="1"/>
  <c r="CQ202" i="3"/>
  <c r="CP202" i="3"/>
  <c r="CP198" i="3" s="1"/>
  <c r="CO202" i="3"/>
  <c r="CN202" i="3"/>
  <c r="CN198" i="3" s="1"/>
  <c r="CN159" i="3" s="1"/>
  <c r="CN158" i="3" s="1"/>
  <c r="CN124" i="3" s="1"/>
  <c r="CN123" i="3" s="1"/>
  <c r="CN118" i="3" s="1"/>
  <c r="CM202" i="3"/>
  <c r="CL202" i="3"/>
  <c r="CL198" i="3" s="1"/>
  <c r="CK202" i="3"/>
  <c r="CJ202" i="3"/>
  <c r="CJ198" i="3" s="1"/>
  <c r="CJ159" i="3" s="1"/>
  <c r="CJ158" i="3" s="1"/>
  <c r="CJ124" i="3" s="1"/>
  <c r="CJ123" i="3" s="1"/>
  <c r="CJ118" i="3" s="1"/>
  <c r="CI202" i="3"/>
  <c r="CH202" i="3"/>
  <c r="CH198" i="3" s="1"/>
  <c r="CG202" i="3"/>
  <c r="CF202" i="3"/>
  <c r="CE202" i="3"/>
  <c r="CD202" i="3"/>
  <c r="CD198" i="3" s="1"/>
  <c r="CC202" i="3"/>
  <c r="CB202" i="3"/>
  <c r="CB198" i="3" s="1"/>
  <c r="CB159" i="3" s="1"/>
  <c r="CB158" i="3" s="1"/>
  <c r="CB124" i="3" s="1"/>
  <c r="CB123" i="3" s="1"/>
  <c r="CB118" i="3" s="1"/>
  <c r="CA202" i="3"/>
  <c r="BZ202" i="3"/>
  <c r="BZ198" i="3" s="1"/>
  <c r="BY202" i="3"/>
  <c r="BX202" i="3"/>
  <c r="BX198" i="3" s="1"/>
  <c r="BX159" i="3" s="1"/>
  <c r="BX158" i="3" s="1"/>
  <c r="BX124" i="3" s="1"/>
  <c r="BX123" i="3" s="1"/>
  <c r="BX118" i="3" s="1"/>
  <c r="BW202" i="3"/>
  <c r="BV202" i="3"/>
  <c r="BV198" i="3" s="1"/>
  <c r="BU202" i="3"/>
  <c r="BT202" i="3"/>
  <c r="BT198" i="3" s="1"/>
  <c r="BT159" i="3" s="1"/>
  <c r="BT158" i="3" s="1"/>
  <c r="BT124" i="3" s="1"/>
  <c r="BT123" i="3" s="1"/>
  <c r="BT118" i="3" s="1"/>
  <c r="BS202" i="3"/>
  <c r="BR202" i="3"/>
  <c r="BR198" i="3" s="1"/>
  <c r="BQ202" i="3"/>
  <c r="BP202" i="3"/>
  <c r="BP198" i="3" s="1"/>
  <c r="BP159" i="3" s="1"/>
  <c r="BP158" i="3" s="1"/>
  <c r="BP124" i="3" s="1"/>
  <c r="BP123" i="3" s="1"/>
  <c r="BP118" i="3" s="1"/>
  <c r="BO202" i="3"/>
  <c r="BN202" i="3"/>
  <c r="BN198" i="3" s="1"/>
  <c r="BM202" i="3"/>
  <c r="BL202" i="3"/>
  <c r="BL198" i="3" s="1"/>
  <c r="BK202" i="3"/>
  <c r="BJ202" i="3"/>
  <c r="BJ198" i="3" s="1"/>
  <c r="BI202" i="3"/>
  <c r="BH202" i="3"/>
  <c r="BH198" i="3" s="1"/>
  <c r="BG202" i="3"/>
  <c r="BF202" i="3"/>
  <c r="BF198" i="3" s="1"/>
  <c r="BE202" i="3"/>
  <c r="BD202" i="3"/>
  <c r="BD198" i="3" s="1"/>
  <c r="BD159" i="3" s="1"/>
  <c r="BD158" i="3" s="1"/>
  <c r="BD124" i="3" s="1"/>
  <c r="BD123" i="3" s="1"/>
  <c r="BD118" i="3" s="1"/>
  <c r="BC202" i="3"/>
  <c r="BB202" i="3"/>
  <c r="BB198" i="3" s="1"/>
  <c r="BA202" i="3"/>
  <c r="AZ202" i="3"/>
  <c r="AY202" i="3"/>
  <c r="AX202" i="3"/>
  <c r="AX198" i="3" s="1"/>
  <c r="AW202" i="3"/>
  <c r="AV202" i="3"/>
  <c r="AV198" i="3" s="1"/>
  <c r="AV159" i="3" s="1"/>
  <c r="AV158" i="3" s="1"/>
  <c r="AV124" i="3" s="1"/>
  <c r="AV123" i="3" s="1"/>
  <c r="AV118" i="3" s="1"/>
  <c r="AU202" i="3"/>
  <c r="AT202" i="3"/>
  <c r="AT198" i="3" s="1"/>
  <c r="AS202" i="3"/>
  <c r="AR202" i="3"/>
  <c r="AR198" i="3" s="1"/>
  <c r="AQ202" i="3"/>
  <c r="AP202" i="3"/>
  <c r="AP198" i="3" s="1"/>
  <c r="AO202" i="3"/>
  <c r="AN202" i="3"/>
  <c r="AN198" i="3" s="1"/>
  <c r="AN159" i="3" s="1"/>
  <c r="AN158" i="3" s="1"/>
  <c r="AN124" i="3" s="1"/>
  <c r="AN123" i="3" s="1"/>
  <c r="AN118" i="3" s="1"/>
  <c r="AM202" i="3"/>
  <c r="AL202" i="3"/>
  <c r="AL198" i="3" s="1"/>
  <c r="AK202" i="3"/>
  <c r="AJ202" i="3"/>
  <c r="AJ198" i="3" s="1"/>
  <c r="AJ159" i="3" s="1"/>
  <c r="AJ158" i="3" s="1"/>
  <c r="AJ124" i="3" s="1"/>
  <c r="AJ123" i="3" s="1"/>
  <c r="AJ118" i="3" s="1"/>
  <c r="AI202" i="3"/>
  <c r="AH202" i="3"/>
  <c r="AH198" i="3" s="1"/>
  <c r="AG202" i="3"/>
  <c r="AF202" i="3"/>
  <c r="AF198" i="3" s="1"/>
  <c r="AE202" i="3"/>
  <c r="AD202" i="3"/>
  <c r="AD198" i="3" s="1"/>
  <c r="AC202" i="3"/>
  <c r="AB202" i="3"/>
  <c r="AB198" i="3" s="1"/>
  <c r="AA202" i="3"/>
  <c r="Z202" i="3"/>
  <c r="Z198" i="3" s="1"/>
  <c r="Y202" i="3"/>
  <c r="X202" i="3"/>
  <c r="X198" i="3" s="1"/>
  <c r="X159" i="3" s="1"/>
  <c r="X158" i="3" s="1"/>
  <c r="X124" i="3" s="1"/>
  <c r="X123" i="3" s="1"/>
  <c r="X118" i="3" s="1"/>
  <c r="W202" i="3"/>
  <c r="V202" i="3"/>
  <c r="V198" i="3" s="1"/>
  <c r="U202" i="3"/>
  <c r="T202" i="3"/>
  <c r="S202" i="3"/>
  <c r="R202" i="3"/>
  <c r="R198" i="3" s="1"/>
  <c r="Q202" i="3"/>
  <c r="P202" i="3"/>
  <c r="P198" i="3" s="1"/>
  <c r="P159" i="3" s="1"/>
  <c r="P158" i="3" s="1"/>
  <c r="P124" i="3" s="1"/>
  <c r="P123" i="3" s="1"/>
  <c r="P118" i="3" s="1"/>
  <c r="O202" i="3"/>
  <c r="N202" i="3"/>
  <c r="N198" i="3" s="1"/>
  <c r="M202" i="3"/>
  <c r="L202" i="3"/>
  <c r="L198" i="3" s="1"/>
  <c r="K202" i="3"/>
  <c r="J202" i="3"/>
  <c r="J198" i="3" s="1"/>
  <c r="I202" i="3"/>
  <c r="H202" i="3"/>
  <c r="DL199" i="3"/>
  <c r="DK199" i="3"/>
  <c r="DK198" i="3" s="1"/>
  <c r="DK159" i="3" s="1"/>
  <c r="DK158" i="3" s="1"/>
  <c r="DJ199" i="3"/>
  <c r="DI199" i="3"/>
  <c r="DI198" i="3" s="1"/>
  <c r="DI159" i="3" s="1"/>
  <c r="DI158" i="3" s="1"/>
  <c r="DH199" i="3"/>
  <c r="DG199" i="3"/>
  <c r="DG198" i="3" s="1"/>
  <c r="DG159" i="3" s="1"/>
  <c r="DG158" i="3" s="1"/>
  <c r="DF199" i="3"/>
  <c r="DE199" i="3"/>
  <c r="DE198" i="3" s="1"/>
  <c r="DE159" i="3" s="1"/>
  <c r="DE158" i="3" s="1"/>
  <c r="DE124" i="3" s="1"/>
  <c r="DE123" i="3" s="1"/>
  <c r="DE118" i="3" s="1"/>
  <c r="DD199" i="3"/>
  <c r="DC199" i="3"/>
  <c r="DC198" i="3" s="1"/>
  <c r="DC159" i="3" s="1"/>
  <c r="DC158" i="3" s="1"/>
  <c r="DC124" i="3" s="1"/>
  <c r="DC123" i="3" s="1"/>
  <c r="DB199" i="3"/>
  <c r="DA199" i="3"/>
  <c r="DA198" i="3" s="1"/>
  <c r="DA159" i="3" s="1"/>
  <c r="DA158" i="3" s="1"/>
  <c r="CZ199" i="3"/>
  <c r="CY199" i="3"/>
  <c r="CY198" i="3" s="1"/>
  <c r="CY159" i="3" s="1"/>
  <c r="CY158" i="3" s="1"/>
  <c r="CY124" i="3" s="1"/>
  <c r="CY123" i="3" s="1"/>
  <c r="CX199" i="3"/>
  <c r="CW199" i="3"/>
  <c r="CW198" i="3" s="1"/>
  <c r="CW159" i="3" s="1"/>
  <c r="CW158" i="3" s="1"/>
  <c r="CW124" i="3" s="1"/>
  <c r="CW123" i="3" s="1"/>
  <c r="CW118" i="3" s="1"/>
  <c r="CV199" i="3"/>
  <c r="CU199" i="3"/>
  <c r="CU198" i="3" s="1"/>
  <c r="CU159" i="3" s="1"/>
  <c r="CU158" i="3" s="1"/>
  <c r="CU124" i="3" s="1"/>
  <c r="CT199" i="3"/>
  <c r="CS199" i="3"/>
  <c r="CS198" i="3" s="1"/>
  <c r="CS159" i="3" s="1"/>
  <c r="CS158" i="3" s="1"/>
  <c r="CS124" i="3" s="1"/>
  <c r="CS123" i="3" s="1"/>
  <c r="CR199" i="3"/>
  <c r="CQ199" i="3"/>
  <c r="CQ198" i="3" s="1"/>
  <c r="CQ159" i="3" s="1"/>
  <c r="CQ158" i="3" s="1"/>
  <c r="CQ124" i="3" s="1"/>
  <c r="CQ123" i="3" s="1"/>
  <c r="CP199" i="3"/>
  <c r="CO199" i="3"/>
  <c r="CO198" i="3" s="1"/>
  <c r="CO159" i="3" s="1"/>
  <c r="CN199" i="3"/>
  <c r="CM199" i="3"/>
  <c r="CM198" i="3" s="1"/>
  <c r="CM159" i="3" s="1"/>
  <c r="CM158" i="3" s="1"/>
  <c r="CM124" i="3" s="1"/>
  <c r="CM123" i="3" s="1"/>
  <c r="CL199" i="3"/>
  <c r="CK199" i="3"/>
  <c r="CK198" i="3" s="1"/>
  <c r="CK159" i="3" s="1"/>
  <c r="CK158" i="3" s="1"/>
  <c r="CJ199" i="3"/>
  <c r="CI199" i="3"/>
  <c r="CI198" i="3" s="1"/>
  <c r="CI159" i="3" s="1"/>
  <c r="CI158" i="3" s="1"/>
  <c r="CH199" i="3"/>
  <c r="CG199" i="3"/>
  <c r="CG198" i="3" s="1"/>
  <c r="CG159" i="3" s="1"/>
  <c r="CG158" i="3" s="1"/>
  <c r="CG124" i="3" s="1"/>
  <c r="CG123" i="3" s="1"/>
  <c r="CG118" i="3" s="1"/>
  <c r="CF199" i="3"/>
  <c r="CE199" i="3"/>
  <c r="CE198" i="3" s="1"/>
  <c r="CE159" i="3" s="1"/>
  <c r="CE158" i="3" s="1"/>
  <c r="CE124" i="3" s="1"/>
  <c r="CE123" i="3" s="1"/>
  <c r="CD199" i="3"/>
  <c r="CC199" i="3"/>
  <c r="CC198" i="3" s="1"/>
  <c r="CC159" i="3" s="1"/>
  <c r="CC158" i="3" s="1"/>
  <c r="CC124" i="3" s="1"/>
  <c r="CC123" i="3" s="1"/>
  <c r="CB199" i="3"/>
  <c r="CA199" i="3"/>
  <c r="CA198" i="3" s="1"/>
  <c r="CA159" i="3" s="1"/>
  <c r="CA158" i="3" s="1"/>
  <c r="CA124" i="3" s="1"/>
  <c r="CA123" i="3" s="1"/>
  <c r="BZ199" i="3"/>
  <c r="BY199" i="3"/>
  <c r="BY198" i="3" s="1"/>
  <c r="BY159" i="3" s="1"/>
  <c r="BY158" i="3" s="1"/>
  <c r="BY124" i="3" s="1"/>
  <c r="BY123" i="3" s="1"/>
  <c r="BY118" i="3" s="1"/>
  <c r="BX199" i="3"/>
  <c r="BW199" i="3"/>
  <c r="BW198" i="3" s="1"/>
  <c r="BW159" i="3" s="1"/>
  <c r="BW158" i="3" s="1"/>
  <c r="BW124" i="3" s="1"/>
  <c r="BW123" i="3" s="1"/>
  <c r="BV199" i="3"/>
  <c r="BU199" i="3"/>
  <c r="BU198" i="3" s="1"/>
  <c r="BU159" i="3" s="1"/>
  <c r="BU158" i="3" s="1"/>
  <c r="BT199" i="3"/>
  <c r="BS199" i="3"/>
  <c r="BS198" i="3" s="1"/>
  <c r="BS159" i="3" s="1"/>
  <c r="BS158" i="3" s="1"/>
  <c r="BS124" i="3" s="1"/>
  <c r="BS123" i="3" s="1"/>
  <c r="BR199" i="3"/>
  <c r="BQ199" i="3"/>
  <c r="BQ198" i="3" s="1"/>
  <c r="BQ159" i="3" s="1"/>
  <c r="BQ158" i="3" s="1"/>
  <c r="BQ124" i="3" s="1"/>
  <c r="BQ123" i="3" s="1"/>
  <c r="BQ118" i="3" s="1"/>
  <c r="BP199" i="3"/>
  <c r="BO199" i="3"/>
  <c r="BO198" i="3" s="1"/>
  <c r="BO159" i="3" s="1"/>
  <c r="BO158" i="3" s="1"/>
  <c r="BO124" i="3" s="1"/>
  <c r="BN199" i="3"/>
  <c r="BM199" i="3"/>
  <c r="BM198" i="3" s="1"/>
  <c r="BM159" i="3" s="1"/>
  <c r="BM158" i="3" s="1"/>
  <c r="BM124" i="3" s="1"/>
  <c r="BM123" i="3" s="1"/>
  <c r="BL199" i="3"/>
  <c r="BK199" i="3"/>
  <c r="BK198" i="3" s="1"/>
  <c r="BK159" i="3" s="1"/>
  <c r="BK158" i="3" s="1"/>
  <c r="BK124" i="3" s="1"/>
  <c r="BK123" i="3" s="1"/>
  <c r="BJ199" i="3"/>
  <c r="BI199" i="3"/>
  <c r="BI198" i="3" s="1"/>
  <c r="BI159" i="3" s="1"/>
  <c r="BH199" i="3"/>
  <c r="BG199" i="3"/>
  <c r="BG198" i="3" s="1"/>
  <c r="BG159" i="3" s="1"/>
  <c r="BG158" i="3" s="1"/>
  <c r="BG124" i="3" s="1"/>
  <c r="BG123" i="3" s="1"/>
  <c r="BF199" i="3"/>
  <c r="BE199" i="3"/>
  <c r="BE198" i="3" s="1"/>
  <c r="BE159" i="3" s="1"/>
  <c r="BE158" i="3" s="1"/>
  <c r="BD199" i="3"/>
  <c r="BC199" i="3"/>
  <c r="BC198" i="3" s="1"/>
  <c r="BC159" i="3" s="1"/>
  <c r="BC158" i="3" s="1"/>
  <c r="BB199" i="3"/>
  <c r="BA199" i="3"/>
  <c r="BA198" i="3" s="1"/>
  <c r="BA159" i="3" s="1"/>
  <c r="BA158" i="3" s="1"/>
  <c r="BA124" i="3" s="1"/>
  <c r="BA123" i="3" s="1"/>
  <c r="BA118" i="3" s="1"/>
  <c r="AZ199" i="3"/>
  <c r="AY199" i="3"/>
  <c r="AY198" i="3" s="1"/>
  <c r="AY159" i="3" s="1"/>
  <c r="AY158" i="3" s="1"/>
  <c r="AY124" i="3" s="1"/>
  <c r="AY123" i="3" s="1"/>
  <c r="AX199" i="3"/>
  <c r="AW199" i="3"/>
  <c r="AW198" i="3" s="1"/>
  <c r="AW159" i="3" s="1"/>
  <c r="AW158" i="3" s="1"/>
  <c r="AW124" i="3" s="1"/>
  <c r="AW123" i="3" s="1"/>
  <c r="AV199" i="3"/>
  <c r="AU199" i="3"/>
  <c r="AU198" i="3" s="1"/>
  <c r="AU159" i="3" s="1"/>
  <c r="AU158" i="3" s="1"/>
  <c r="AU124" i="3" s="1"/>
  <c r="AU123" i="3" s="1"/>
  <c r="AT199" i="3"/>
  <c r="AS199" i="3"/>
  <c r="AS198" i="3" s="1"/>
  <c r="AS159" i="3" s="1"/>
  <c r="AS158" i="3" s="1"/>
  <c r="AS124" i="3" s="1"/>
  <c r="AS123" i="3" s="1"/>
  <c r="AS118" i="3" s="1"/>
  <c r="AR199" i="3"/>
  <c r="AQ199" i="3"/>
  <c r="AQ198" i="3" s="1"/>
  <c r="AQ159" i="3" s="1"/>
  <c r="AQ158" i="3" s="1"/>
  <c r="AQ124" i="3" s="1"/>
  <c r="AQ123" i="3" s="1"/>
  <c r="AP199" i="3"/>
  <c r="AO199" i="3"/>
  <c r="AO198" i="3" s="1"/>
  <c r="AO159" i="3" s="1"/>
  <c r="AO158" i="3" s="1"/>
  <c r="AN199" i="3"/>
  <c r="AM199" i="3"/>
  <c r="AM198" i="3" s="1"/>
  <c r="AM159" i="3" s="1"/>
  <c r="AM158" i="3" s="1"/>
  <c r="AM124" i="3" s="1"/>
  <c r="AM123" i="3" s="1"/>
  <c r="AL199" i="3"/>
  <c r="AK199" i="3"/>
  <c r="AK198" i="3" s="1"/>
  <c r="AK159" i="3" s="1"/>
  <c r="AK158" i="3" s="1"/>
  <c r="AK124" i="3" s="1"/>
  <c r="AJ199" i="3"/>
  <c r="AI199" i="3"/>
  <c r="AI198" i="3" s="1"/>
  <c r="AI159" i="3" s="1"/>
  <c r="AI158" i="3" s="1"/>
  <c r="AI124" i="3" s="1"/>
  <c r="AI123" i="3" s="1"/>
  <c r="AH199" i="3"/>
  <c r="AG199" i="3"/>
  <c r="AG198" i="3" s="1"/>
  <c r="AG159" i="3" s="1"/>
  <c r="AG158" i="3" s="1"/>
  <c r="AG124" i="3" s="1"/>
  <c r="AG123" i="3" s="1"/>
  <c r="AG118" i="3" s="1"/>
  <c r="AF199" i="3"/>
  <c r="AE199" i="3"/>
  <c r="AE198" i="3" s="1"/>
  <c r="AE159" i="3" s="1"/>
  <c r="AE158" i="3" s="1"/>
  <c r="AE124" i="3" s="1"/>
  <c r="AE123" i="3" s="1"/>
  <c r="AD199" i="3"/>
  <c r="AC199" i="3"/>
  <c r="AC198" i="3" s="1"/>
  <c r="AC159" i="3" s="1"/>
  <c r="AB199" i="3"/>
  <c r="AA199" i="3"/>
  <c r="AA198" i="3" s="1"/>
  <c r="AA159" i="3" s="1"/>
  <c r="AA158" i="3" s="1"/>
  <c r="AA124" i="3" s="1"/>
  <c r="AA123" i="3" s="1"/>
  <c r="Z199" i="3"/>
  <c r="Y199" i="3"/>
  <c r="Y198" i="3" s="1"/>
  <c r="Y159" i="3" s="1"/>
  <c r="Y158" i="3" s="1"/>
  <c r="X199" i="3"/>
  <c r="W199" i="3"/>
  <c r="W198" i="3" s="1"/>
  <c r="W159" i="3" s="1"/>
  <c r="W158" i="3" s="1"/>
  <c r="V199" i="3"/>
  <c r="U199" i="3"/>
  <c r="U198" i="3" s="1"/>
  <c r="U159" i="3" s="1"/>
  <c r="U158" i="3" s="1"/>
  <c r="U124" i="3" s="1"/>
  <c r="T199" i="3"/>
  <c r="S199" i="3"/>
  <c r="S198" i="3" s="1"/>
  <c r="S159" i="3" s="1"/>
  <c r="S158" i="3" s="1"/>
  <c r="S124" i="3" s="1"/>
  <c r="S123" i="3" s="1"/>
  <c r="R199" i="3"/>
  <c r="Q199" i="3"/>
  <c r="Q198" i="3" s="1"/>
  <c r="Q159" i="3" s="1"/>
  <c r="Q158" i="3" s="1"/>
  <c r="Q124" i="3" s="1"/>
  <c r="Q123" i="3" s="1"/>
  <c r="Q118" i="3" s="1"/>
  <c r="P199" i="3"/>
  <c r="O199" i="3"/>
  <c r="O198" i="3" s="1"/>
  <c r="O159" i="3" s="1"/>
  <c r="O158" i="3" s="1"/>
  <c r="O124" i="3" s="1"/>
  <c r="O123" i="3" s="1"/>
  <c r="N199" i="3"/>
  <c r="M199" i="3"/>
  <c r="M198" i="3" s="1"/>
  <c r="M159" i="3" s="1"/>
  <c r="M158" i="3" s="1"/>
  <c r="M124" i="3" s="1"/>
  <c r="M123" i="3" s="1"/>
  <c r="M118" i="3" s="1"/>
  <c r="L199" i="3"/>
  <c r="K199" i="3"/>
  <c r="K198" i="3" s="1"/>
  <c r="K159" i="3" s="1"/>
  <c r="K158" i="3" s="1"/>
  <c r="K124" i="3" s="1"/>
  <c r="K123" i="3" s="1"/>
  <c r="J199" i="3"/>
  <c r="I199" i="3"/>
  <c r="I198" i="3" s="1"/>
  <c r="I159" i="3" s="1"/>
  <c r="I158" i="3" s="1"/>
  <c r="H199" i="3"/>
  <c r="DL198" i="3"/>
  <c r="DL159" i="3" s="1"/>
  <c r="DL158" i="3" s="1"/>
  <c r="DL124" i="3" s="1"/>
  <c r="DL123" i="3" s="1"/>
  <c r="DL118" i="3" s="1"/>
  <c r="CF198" i="3"/>
  <c r="CF159" i="3" s="1"/>
  <c r="CF158" i="3" s="1"/>
  <c r="CF124" i="3" s="1"/>
  <c r="CF123" i="3" s="1"/>
  <c r="CF118" i="3" s="1"/>
  <c r="AZ198" i="3"/>
  <c r="AZ159" i="3" s="1"/>
  <c r="AZ158" i="3" s="1"/>
  <c r="AZ124" i="3" s="1"/>
  <c r="AZ123" i="3" s="1"/>
  <c r="AZ118" i="3" s="1"/>
  <c r="T198" i="3"/>
  <c r="T159" i="3" s="1"/>
  <c r="T158" i="3" s="1"/>
  <c r="T124" i="3" s="1"/>
  <c r="T123" i="3" s="1"/>
  <c r="T118" i="3" s="1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CR159" i="3"/>
  <c r="CR158" i="3" s="1"/>
  <c r="CR124" i="3" s="1"/>
  <c r="CR123" i="3" s="1"/>
  <c r="CR118" i="3" s="1"/>
  <c r="BL159" i="3"/>
  <c r="BL158" i="3" s="1"/>
  <c r="BL124" i="3" s="1"/>
  <c r="BL123" i="3" s="1"/>
  <c r="BL118" i="3" s="1"/>
  <c r="AF159" i="3"/>
  <c r="AF158" i="3" s="1"/>
  <c r="AF124" i="3" s="1"/>
  <c r="AF123" i="3" s="1"/>
  <c r="AF118" i="3" s="1"/>
  <c r="H159" i="3"/>
  <c r="CO158" i="3"/>
  <c r="CO124" i="3" s="1"/>
  <c r="CO123" i="3" s="1"/>
  <c r="CO118" i="3" s="1"/>
  <c r="BI158" i="3"/>
  <c r="BI124" i="3" s="1"/>
  <c r="BI123" i="3" s="1"/>
  <c r="BI118" i="3" s="1"/>
  <c r="AC158" i="3"/>
  <c r="AC124" i="3" s="1"/>
  <c r="AC123" i="3" s="1"/>
  <c r="AC118" i="3" s="1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DG124" i="3"/>
  <c r="DG123" i="3" s="1"/>
  <c r="CI124" i="3"/>
  <c r="CI123" i="3" s="1"/>
  <c r="BC124" i="3"/>
  <c r="BC123" i="3" s="1"/>
  <c r="W124" i="3"/>
  <c r="W123" i="3" s="1"/>
  <c r="CU123" i="3"/>
  <c r="BO123" i="3"/>
  <c r="AK123" i="3"/>
  <c r="AK118" i="3" s="1"/>
  <c r="U123" i="3"/>
  <c r="U118" i="3" s="1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CS118" i="3"/>
  <c r="CC118" i="3"/>
  <c r="BM118" i="3"/>
  <c r="AW118" i="3"/>
  <c r="DL112" i="3"/>
  <c r="DK112" i="3"/>
  <c r="DJ112" i="3"/>
  <c r="DI112" i="3"/>
  <c r="DH112" i="3"/>
  <c r="DG112" i="3"/>
  <c r="DF112" i="3"/>
  <c r="DE112" i="3"/>
  <c r="DD112" i="3"/>
  <c r="DC112" i="3"/>
  <c r="DB112" i="3"/>
  <c r="DA112" i="3"/>
  <c r="CZ112" i="3"/>
  <c r="CY112" i="3"/>
  <c r="CX112" i="3"/>
  <c r="CW112" i="3"/>
  <c r="CV112" i="3"/>
  <c r="CU112" i="3"/>
  <c r="CT112" i="3"/>
  <c r="CS112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DL111" i="3"/>
  <c r="DK111" i="3"/>
  <c r="DJ111" i="3"/>
  <c r="DI111" i="3"/>
  <c r="DH111" i="3"/>
  <c r="DG111" i="3"/>
  <c r="DF111" i="3"/>
  <c r="DE111" i="3"/>
  <c r="DD111" i="3"/>
  <c r="DC111" i="3"/>
  <c r="DB111" i="3"/>
  <c r="DA111" i="3"/>
  <c r="CZ111" i="3"/>
  <c r="CY111" i="3"/>
  <c r="CX111" i="3"/>
  <c r="CW111" i="3"/>
  <c r="CV111" i="3"/>
  <c r="CU111" i="3"/>
  <c r="CT111" i="3"/>
  <c r="CS111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DL84" i="3"/>
  <c r="DK84" i="3"/>
  <c r="DJ84" i="3"/>
  <c r="DI84" i="3"/>
  <c r="DH84" i="3"/>
  <c r="DG84" i="3"/>
  <c r="DF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DL45" i="3"/>
  <c r="DK45" i="3"/>
  <c r="DK25" i="3" s="1"/>
  <c r="DK24" i="3" s="1"/>
  <c r="DJ45" i="3"/>
  <c r="DI45" i="3"/>
  <c r="DI25" i="3" s="1"/>
  <c r="DH45" i="3"/>
  <c r="DG45" i="3"/>
  <c r="DG25" i="3" s="1"/>
  <c r="DG24" i="3" s="1"/>
  <c r="DF45" i="3"/>
  <c r="DE45" i="3"/>
  <c r="DE25" i="3" s="1"/>
  <c r="DE24" i="3" s="1"/>
  <c r="DE7" i="3" s="1"/>
  <c r="DE6" i="3" s="1"/>
  <c r="DD45" i="3"/>
  <c r="DC45" i="3"/>
  <c r="DC25" i="3" s="1"/>
  <c r="DC24" i="3" s="1"/>
  <c r="DB45" i="3"/>
  <c r="DA45" i="3"/>
  <c r="DA25" i="3" s="1"/>
  <c r="CZ45" i="3"/>
  <c r="CY45" i="3"/>
  <c r="CY25" i="3" s="1"/>
  <c r="CY24" i="3" s="1"/>
  <c r="CX45" i="3"/>
  <c r="CW45" i="3"/>
  <c r="CW25" i="3" s="1"/>
  <c r="CW24" i="3" s="1"/>
  <c r="CW7" i="3" s="1"/>
  <c r="CW6" i="3" s="1"/>
  <c r="CV45" i="3"/>
  <c r="CU45" i="3"/>
  <c r="CU25" i="3" s="1"/>
  <c r="CU24" i="3" s="1"/>
  <c r="CT45" i="3"/>
  <c r="CS45" i="3"/>
  <c r="CS25" i="3" s="1"/>
  <c r="CR45" i="3"/>
  <c r="CQ45" i="3"/>
  <c r="CQ25" i="3" s="1"/>
  <c r="CQ24" i="3" s="1"/>
  <c r="CP45" i="3"/>
  <c r="CO45" i="3"/>
  <c r="CO25" i="3" s="1"/>
  <c r="CO24" i="3" s="1"/>
  <c r="CO7" i="3" s="1"/>
  <c r="CO6" i="3" s="1"/>
  <c r="CN45" i="3"/>
  <c r="CM45" i="3"/>
  <c r="CM25" i="3" s="1"/>
  <c r="CM24" i="3" s="1"/>
  <c r="CL45" i="3"/>
  <c r="CK45" i="3"/>
  <c r="CK25" i="3" s="1"/>
  <c r="CJ45" i="3"/>
  <c r="CI45" i="3"/>
  <c r="CI25" i="3" s="1"/>
  <c r="CI24" i="3" s="1"/>
  <c r="CH45" i="3"/>
  <c r="CG45" i="3"/>
  <c r="CG25" i="3" s="1"/>
  <c r="CG24" i="3" s="1"/>
  <c r="CG7" i="3" s="1"/>
  <c r="CG6" i="3" s="1"/>
  <c r="CF45" i="3"/>
  <c r="CE45" i="3"/>
  <c r="CE25" i="3" s="1"/>
  <c r="CE24" i="3" s="1"/>
  <c r="CD45" i="3"/>
  <c r="CC45" i="3"/>
  <c r="CC25" i="3" s="1"/>
  <c r="CB45" i="3"/>
  <c r="CA45" i="3"/>
  <c r="CA25" i="3" s="1"/>
  <c r="CA24" i="3" s="1"/>
  <c r="BZ45" i="3"/>
  <c r="BY45" i="3"/>
  <c r="BY25" i="3" s="1"/>
  <c r="BY24" i="3" s="1"/>
  <c r="BY7" i="3" s="1"/>
  <c r="BY6" i="3" s="1"/>
  <c r="BX45" i="3"/>
  <c r="BW45" i="3"/>
  <c r="BW25" i="3" s="1"/>
  <c r="BW24" i="3" s="1"/>
  <c r="BV45" i="3"/>
  <c r="BU45" i="3"/>
  <c r="BU25" i="3" s="1"/>
  <c r="BT45" i="3"/>
  <c r="BS45" i="3"/>
  <c r="BS25" i="3" s="1"/>
  <c r="BS24" i="3" s="1"/>
  <c r="BR45" i="3"/>
  <c r="BQ45" i="3"/>
  <c r="BQ25" i="3" s="1"/>
  <c r="BQ24" i="3" s="1"/>
  <c r="BQ7" i="3" s="1"/>
  <c r="BQ6" i="3" s="1"/>
  <c r="BP45" i="3"/>
  <c r="BO45" i="3"/>
  <c r="BO25" i="3" s="1"/>
  <c r="BO24" i="3" s="1"/>
  <c r="BN45" i="3"/>
  <c r="BM45" i="3"/>
  <c r="BM25" i="3" s="1"/>
  <c r="BL45" i="3"/>
  <c r="BK45" i="3"/>
  <c r="BK25" i="3" s="1"/>
  <c r="BK24" i="3" s="1"/>
  <c r="BJ45" i="3"/>
  <c r="BI45" i="3"/>
  <c r="BI25" i="3" s="1"/>
  <c r="BI24" i="3" s="1"/>
  <c r="BI7" i="3" s="1"/>
  <c r="BI6" i="3" s="1"/>
  <c r="BH45" i="3"/>
  <c r="BG45" i="3"/>
  <c r="BG25" i="3" s="1"/>
  <c r="BG24" i="3" s="1"/>
  <c r="BF45" i="3"/>
  <c r="BE45" i="3"/>
  <c r="BE25" i="3" s="1"/>
  <c r="BD45" i="3"/>
  <c r="BC45" i="3"/>
  <c r="BC25" i="3" s="1"/>
  <c r="BC24" i="3" s="1"/>
  <c r="BB45" i="3"/>
  <c r="BA45" i="3"/>
  <c r="BA25" i="3" s="1"/>
  <c r="BA24" i="3" s="1"/>
  <c r="BA7" i="3" s="1"/>
  <c r="BA6" i="3" s="1"/>
  <c r="AZ45" i="3"/>
  <c r="AY45" i="3"/>
  <c r="AY25" i="3" s="1"/>
  <c r="AY24" i="3" s="1"/>
  <c r="AX45" i="3"/>
  <c r="AW45" i="3"/>
  <c r="AW25" i="3" s="1"/>
  <c r="AV45" i="3"/>
  <c r="AU45" i="3"/>
  <c r="AU25" i="3" s="1"/>
  <c r="AU24" i="3" s="1"/>
  <c r="AT45" i="3"/>
  <c r="AS45" i="3"/>
  <c r="AS25" i="3" s="1"/>
  <c r="AS24" i="3" s="1"/>
  <c r="AS7" i="3" s="1"/>
  <c r="AS6" i="3" s="1"/>
  <c r="AR45" i="3"/>
  <c r="AQ45" i="3"/>
  <c r="AQ25" i="3" s="1"/>
  <c r="AQ24" i="3" s="1"/>
  <c r="AP45" i="3"/>
  <c r="AO45" i="3"/>
  <c r="AO25" i="3" s="1"/>
  <c r="AN45" i="3"/>
  <c r="AM45" i="3"/>
  <c r="AM25" i="3" s="1"/>
  <c r="AM24" i="3" s="1"/>
  <c r="AL45" i="3"/>
  <c r="AK45" i="3"/>
  <c r="AK25" i="3" s="1"/>
  <c r="AK24" i="3" s="1"/>
  <c r="AK7" i="3" s="1"/>
  <c r="AK6" i="3" s="1"/>
  <c r="AJ45" i="3"/>
  <c r="AI45" i="3"/>
  <c r="AI25" i="3" s="1"/>
  <c r="AI24" i="3" s="1"/>
  <c r="AH45" i="3"/>
  <c r="AG45" i="3"/>
  <c r="AG25" i="3" s="1"/>
  <c r="AF45" i="3"/>
  <c r="AE45" i="3"/>
  <c r="AE25" i="3" s="1"/>
  <c r="AE24" i="3" s="1"/>
  <c r="AD45" i="3"/>
  <c r="AC45" i="3"/>
  <c r="AC25" i="3" s="1"/>
  <c r="AC24" i="3" s="1"/>
  <c r="AC7" i="3" s="1"/>
  <c r="AC6" i="3" s="1"/>
  <c r="AB45" i="3"/>
  <c r="AA45" i="3"/>
  <c r="AA25" i="3" s="1"/>
  <c r="AA24" i="3" s="1"/>
  <c r="Z45" i="3"/>
  <c r="Y45" i="3"/>
  <c r="Y25" i="3" s="1"/>
  <c r="X45" i="3"/>
  <c r="W45" i="3"/>
  <c r="W25" i="3" s="1"/>
  <c r="W24" i="3" s="1"/>
  <c r="V45" i="3"/>
  <c r="U45" i="3"/>
  <c r="U25" i="3" s="1"/>
  <c r="U24" i="3" s="1"/>
  <c r="U7" i="3" s="1"/>
  <c r="U6" i="3" s="1"/>
  <c r="T45" i="3"/>
  <c r="S45" i="3"/>
  <c r="S25" i="3" s="1"/>
  <c r="S24" i="3" s="1"/>
  <c r="R45" i="3"/>
  <c r="Q45" i="3"/>
  <c r="Q25" i="3" s="1"/>
  <c r="P45" i="3"/>
  <c r="O45" i="3"/>
  <c r="O25" i="3" s="1"/>
  <c r="O24" i="3" s="1"/>
  <c r="N45" i="3"/>
  <c r="M45" i="3"/>
  <c r="M25" i="3" s="1"/>
  <c r="M24" i="3" s="1"/>
  <c r="M7" i="3" s="1"/>
  <c r="M6" i="3" s="1"/>
  <c r="L45" i="3"/>
  <c r="K45" i="3"/>
  <c r="K25" i="3" s="1"/>
  <c r="J45" i="3"/>
  <c r="I45" i="3"/>
  <c r="I25" i="3" s="1"/>
  <c r="I24" i="3" s="1"/>
  <c r="I7" i="3" s="1"/>
  <c r="H45" i="3"/>
  <c r="H25" i="3" s="1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DL26" i="3"/>
  <c r="DK26" i="3"/>
  <c r="DJ26" i="3"/>
  <c r="DJ25" i="3" s="1"/>
  <c r="DJ24" i="3" s="1"/>
  <c r="DJ7" i="3" s="1"/>
  <c r="DI26" i="3"/>
  <c r="DH26" i="3"/>
  <c r="DH25" i="3" s="1"/>
  <c r="DH24" i="3" s="1"/>
  <c r="DH7" i="3" s="1"/>
  <c r="DH6" i="3" s="1"/>
  <c r="DG26" i="3"/>
  <c r="DF26" i="3"/>
  <c r="DF25" i="3" s="1"/>
  <c r="DF24" i="3" s="1"/>
  <c r="DF7" i="3" s="1"/>
  <c r="DE26" i="3"/>
  <c r="DD26" i="3"/>
  <c r="DC26" i="3"/>
  <c r="DB26" i="3"/>
  <c r="DB25" i="3" s="1"/>
  <c r="DB24" i="3" s="1"/>
  <c r="DB7" i="3" s="1"/>
  <c r="DA26" i="3"/>
  <c r="CZ26" i="3"/>
  <c r="CZ25" i="3" s="1"/>
  <c r="CZ24" i="3" s="1"/>
  <c r="CZ7" i="3" s="1"/>
  <c r="CZ6" i="3" s="1"/>
  <c r="CY26" i="3"/>
  <c r="CX26" i="3"/>
  <c r="CX25" i="3" s="1"/>
  <c r="CX24" i="3" s="1"/>
  <c r="CX7" i="3" s="1"/>
  <c r="CW26" i="3"/>
  <c r="CV26" i="3"/>
  <c r="CU26" i="3"/>
  <c r="CT26" i="3"/>
  <c r="CT25" i="3" s="1"/>
  <c r="CT24" i="3" s="1"/>
  <c r="CT7" i="3" s="1"/>
  <c r="CS26" i="3"/>
  <c r="CR26" i="3"/>
  <c r="CR25" i="3" s="1"/>
  <c r="CR24" i="3" s="1"/>
  <c r="CR7" i="3" s="1"/>
  <c r="CR6" i="3" s="1"/>
  <c r="CQ26" i="3"/>
  <c r="CP26" i="3"/>
  <c r="CP25" i="3" s="1"/>
  <c r="CP24" i="3" s="1"/>
  <c r="CP7" i="3" s="1"/>
  <c r="CO26" i="3"/>
  <c r="CN26" i="3"/>
  <c r="CM26" i="3"/>
  <c r="CL26" i="3"/>
  <c r="CL25" i="3" s="1"/>
  <c r="CL24" i="3" s="1"/>
  <c r="CL7" i="3" s="1"/>
  <c r="CK26" i="3"/>
  <c r="CJ26" i="3"/>
  <c r="CJ25" i="3" s="1"/>
  <c r="CJ24" i="3" s="1"/>
  <c r="CJ7" i="3" s="1"/>
  <c r="CJ6" i="3" s="1"/>
  <c r="CI26" i="3"/>
  <c r="CH26" i="3"/>
  <c r="CH25" i="3" s="1"/>
  <c r="CH24" i="3" s="1"/>
  <c r="CH7" i="3" s="1"/>
  <c r="CG26" i="3"/>
  <c r="CF26" i="3"/>
  <c r="CE26" i="3"/>
  <c r="CD26" i="3"/>
  <c r="CD25" i="3" s="1"/>
  <c r="CD24" i="3" s="1"/>
  <c r="CD7" i="3" s="1"/>
  <c r="CC26" i="3"/>
  <c r="CB26" i="3"/>
  <c r="CB25" i="3" s="1"/>
  <c r="CB24" i="3" s="1"/>
  <c r="CB7" i="3" s="1"/>
  <c r="CB6" i="3" s="1"/>
  <c r="CA26" i="3"/>
  <c r="BZ26" i="3"/>
  <c r="BZ25" i="3" s="1"/>
  <c r="BZ24" i="3" s="1"/>
  <c r="BZ7" i="3" s="1"/>
  <c r="BY26" i="3"/>
  <c r="BX26" i="3"/>
  <c r="BW26" i="3"/>
  <c r="BV26" i="3"/>
  <c r="BV25" i="3" s="1"/>
  <c r="BV24" i="3" s="1"/>
  <c r="BV7" i="3" s="1"/>
  <c r="BU26" i="3"/>
  <c r="BT26" i="3"/>
  <c r="BT25" i="3" s="1"/>
  <c r="BT24" i="3" s="1"/>
  <c r="BT7" i="3" s="1"/>
  <c r="BT6" i="3" s="1"/>
  <c r="BS26" i="3"/>
  <c r="BR26" i="3"/>
  <c r="BR25" i="3" s="1"/>
  <c r="BR24" i="3" s="1"/>
  <c r="BR7" i="3" s="1"/>
  <c r="BQ26" i="3"/>
  <c r="BP26" i="3"/>
  <c r="BO26" i="3"/>
  <c r="BN26" i="3"/>
  <c r="BN25" i="3" s="1"/>
  <c r="BN24" i="3" s="1"/>
  <c r="BN7" i="3" s="1"/>
  <c r="BM26" i="3"/>
  <c r="BL26" i="3"/>
  <c r="BL25" i="3" s="1"/>
  <c r="BL24" i="3" s="1"/>
  <c r="BL7" i="3" s="1"/>
  <c r="BL6" i="3" s="1"/>
  <c r="BK26" i="3"/>
  <c r="BJ26" i="3"/>
  <c r="BJ25" i="3" s="1"/>
  <c r="BJ24" i="3" s="1"/>
  <c r="BJ7" i="3" s="1"/>
  <c r="BI26" i="3"/>
  <c r="BH26" i="3"/>
  <c r="BG26" i="3"/>
  <c r="BF26" i="3"/>
  <c r="BF25" i="3" s="1"/>
  <c r="BF24" i="3" s="1"/>
  <c r="BF7" i="3" s="1"/>
  <c r="BE26" i="3"/>
  <c r="BD26" i="3"/>
  <c r="BD25" i="3" s="1"/>
  <c r="BD24" i="3" s="1"/>
  <c r="BD7" i="3" s="1"/>
  <c r="BD6" i="3" s="1"/>
  <c r="BC26" i="3"/>
  <c r="BB26" i="3"/>
  <c r="BB25" i="3" s="1"/>
  <c r="BB24" i="3" s="1"/>
  <c r="BB7" i="3" s="1"/>
  <c r="BA26" i="3"/>
  <c r="AZ26" i="3"/>
  <c r="AY26" i="3"/>
  <c r="AX26" i="3"/>
  <c r="AX25" i="3" s="1"/>
  <c r="AX24" i="3" s="1"/>
  <c r="AX7" i="3" s="1"/>
  <c r="AW26" i="3"/>
  <c r="AV26" i="3"/>
  <c r="AV25" i="3" s="1"/>
  <c r="AV24" i="3" s="1"/>
  <c r="AV7" i="3" s="1"/>
  <c r="AV6" i="3" s="1"/>
  <c r="AU26" i="3"/>
  <c r="AT26" i="3"/>
  <c r="AT25" i="3" s="1"/>
  <c r="AT24" i="3" s="1"/>
  <c r="AT7" i="3" s="1"/>
  <c r="AS26" i="3"/>
  <c r="AR26" i="3"/>
  <c r="AQ26" i="3"/>
  <c r="AP26" i="3"/>
  <c r="AP25" i="3" s="1"/>
  <c r="AP24" i="3" s="1"/>
  <c r="AP7" i="3" s="1"/>
  <c r="AO26" i="3"/>
  <c r="AN26" i="3"/>
  <c r="AN25" i="3" s="1"/>
  <c r="AN24" i="3" s="1"/>
  <c r="AN7" i="3" s="1"/>
  <c r="AN6" i="3" s="1"/>
  <c r="AM26" i="3"/>
  <c r="AL26" i="3"/>
  <c r="AL25" i="3" s="1"/>
  <c r="AL24" i="3" s="1"/>
  <c r="AL7" i="3" s="1"/>
  <c r="AK26" i="3"/>
  <c r="AJ26" i="3"/>
  <c r="AI26" i="3"/>
  <c r="AH26" i="3"/>
  <c r="AH25" i="3" s="1"/>
  <c r="AH24" i="3" s="1"/>
  <c r="AH7" i="3" s="1"/>
  <c r="AG26" i="3"/>
  <c r="AF26" i="3"/>
  <c r="AF25" i="3" s="1"/>
  <c r="AF24" i="3" s="1"/>
  <c r="AF7" i="3" s="1"/>
  <c r="AF6" i="3" s="1"/>
  <c r="AE26" i="3"/>
  <c r="AD26" i="3"/>
  <c r="AD25" i="3" s="1"/>
  <c r="AD24" i="3" s="1"/>
  <c r="AD7" i="3" s="1"/>
  <c r="AC26" i="3"/>
  <c r="AB26" i="3"/>
  <c r="AA26" i="3"/>
  <c r="Z26" i="3"/>
  <c r="Z25" i="3" s="1"/>
  <c r="Z24" i="3" s="1"/>
  <c r="Z7" i="3" s="1"/>
  <c r="Y26" i="3"/>
  <c r="X26" i="3"/>
  <c r="X25" i="3" s="1"/>
  <c r="X24" i="3" s="1"/>
  <c r="X7" i="3" s="1"/>
  <c r="X6" i="3" s="1"/>
  <c r="W26" i="3"/>
  <c r="V26" i="3"/>
  <c r="V25" i="3" s="1"/>
  <c r="V24" i="3" s="1"/>
  <c r="V7" i="3" s="1"/>
  <c r="U26" i="3"/>
  <c r="T26" i="3"/>
  <c r="S26" i="3"/>
  <c r="R26" i="3"/>
  <c r="R25" i="3" s="1"/>
  <c r="R24" i="3" s="1"/>
  <c r="R7" i="3" s="1"/>
  <c r="Q26" i="3"/>
  <c r="P26" i="3"/>
  <c r="P25" i="3" s="1"/>
  <c r="P24" i="3" s="1"/>
  <c r="P7" i="3" s="1"/>
  <c r="P6" i="3" s="1"/>
  <c r="O26" i="3"/>
  <c r="N26" i="3"/>
  <c r="N25" i="3" s="1"/>
  <c r="N24" i="3" s="1"/>
  <c r="N7" i="3" s="1"/>
  <c r="M26" i="3"/>
  <c r="L26" i="3"/>
  <c r="K26" i="3"/>
  <c r="J26" i="3"/>
  <c r="J25" i="3" s="1"/>
  <c r="J24" i="3" s="1"/>
  <c r="J7" i="3" s="1"/>
  <c r="I26" i="3"/>
  <c r="DL25" i="3"/>
  <c r="DL24" i="3" s="1"/>
  <c r="DL7" i="3" s="1"/>
  <c r="DL6" i="3" s="1"/>
  <c r="DD25" i="3"/>
  <c r="DD24" i="3" s="1"/>
  <c r="DD7" i="3" s="1"/>
  <c r="DD6" i="3" s="1"/>
  <c r="CV25" i="3"/>
  <c r="CV24" i="3" s="1"/>
  <c r="CV7" i="3" s="1"/>
  <c r="CN25" i="3"/>
  <c r="CN24" i="3" s="1"/>
  <c r="CN7" i="3" s="1"/>
  <c r="CN6" i="3" s="1"/>
  <c r="CN5" i="3" s="1"/>
  <c r="CF25" i="3"/>
  <c r="CF24" i="3" s="1"/>
  <c r="CF7" i="3" s="1"/>
  <c r="CF6" i="3" s="1"/>
  <c r="CF5" i="3" s="1"/>
  <c r="BX25" i="3"/>
  <c r="BX24" i="3" s="1"/>
  <c r="BX7" i="3" s="1"/>
  <c r="BX6" i="3" s="1"/>
  <c r="BX5" i="3" s="1"/>
  <c r="BP25" i="3"/>
  <c r="BP24" i="3" s="1"/>
  <c r="BP7" i="3" s="1"/>
  <c r="BH25" i="3"/>
  <c r="BH24" i="3" s="1"/>
  <c r="BH7" i="3" s="1"/>
  <c r="AZ25" i="3"/>
  <c r="AZ24" i="3" s="1"/>
  <c r="AZ7" i="3" s="1"/>
  <c r="AZ6" i="3" s="1"/>
  <c r="AZ5" i="3" s="1"/>
  <c r="AR25" i="3"/>
  <c r="AR24" i="3" s="1"/>
  <c r="AR7" i="3" s="1"/>
  <c r="AJ25" i="3"/>
  <c r="AJ24" i="3" s="1"/>
  <c r="AJ7" i="3" s="1"/>
  <c r="AB25" i="3"/>
  <c r="AB24" i="3" s="1"/>
  <c r="AB7" i="3" s="1"/>
  <c r="T25" i="3"/>
  <c r="T24" i="3" s="1"/>
  <c r="T7" i="3" s="1"/>
  <c r="T6" i="3" s="1"/>
  <c r="T5" i="3" s="1"/>
  <c r="L25" i="3"/>
  <c r="L24" i="3" s="1"/>
  <c r="L7" i="3" s="1"/>
  <c r="DI24" i="3"/>
  <c r="DI7" i="3" s="1"/>
  <c r="DA24" i="3"/>
  <c r="DA7" i="3" s="1"/>
  <c r="CS24" i="3"/>
  <c r="CS7" i="3" s="1"/>
  <c r="CS6" i="3" s="1"/>
  <c r="CK24" i="3"/>
  <c r="CK7" i="3" s="1"/>
  <c r="CC24" i="3"/>
  <c r="CC7" i="3" s="1"/>
  <c r="CC6" i="3" s="1"/>
  <c r="BU24" i="3"/>
  <c r="BU7" i="3" s="1"/>
  <c r="BM24" i="3"/>
  <c r="BM7" i="3" s="1"/>
  <c r="BM6" i="3" s="1"/>
  <c r="BE24" i="3"/>
  <c r="BE7" i="3" s="1"/>
  <c r="AW24" i="3"/>
  <c r="AW7" i="3" s="1"/>
  <c r="AW6" i="3" s="1"/>
  <c r="AO24" i="3"/>
  <c r="AO7" i="3" s="1"/>
  <c r="AG24" i="3"/>
  <c r="AG7" i="3" s="1"/>
  <c r="Y24" i="3"/>
  <c r="Y7" i="3" s="1"/>
  <c r="Q24" i="3"/>
  <c r="Q7" i="3" s="1"/>
  <c r="K24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DK7" i="3"/>
  <c r="DG7" i="3"/>
  <c r="DC7" i="3"/>
  <c r="CY7" i="3"/>
  <c r="CU7" i="3"/>
  <c r="CQ7" i="3"/>
  <c r="CM7" i="3"/>
  <c r="CI7" i="3"/>
  <c r="CE7" i="3"/>
  <c r="CA7" i="3"/>
  <c r="BW7" i="3"/>
  <c r="BS7" i="3"/>
  <c r="BO7" i="3"/>
  <c r="BK7" i="3"/>
  <c r="BG7" i="3"/>
  <c r="BC7" i="3"/>
  <c r="AY7" i="3"/>
  <c r="AU7" i="3"/>
  <c r="AQ7" i="3"/>
  <c r="AM7" i="3"/>
  <c r="AI7" i="3"/>
  <c r="AE7" i="3"/>
  <c r="AA7" i="3"/>
  <c r="W7" i="3"/>
  <c r="S7" i="3"/>
  <c r="O7" i="3"/>
  <c r="K7" i="3"/>
  <c r="L69" i="2"/>
  <c r="K69" i="2"/>
  <c r="J69" i="2"/>
  <c r="I69" i="2"/>
  <c r="H69" i="2"/>
  <c r="G69" i="2"/>
  <c r="F69" i="2"/>
  <c r="E69" i="2"/>
  <c r="D69" i="2"/>
  <c r="L62" i="2"/>
  <c r="K62" i="2"/>
  <c r="J62" i="2"/>
  <c r="I62" i="2"/>
  <c r="H62" i="2"/>
  <c r="G62" i="2"/>
  <c r="F62" i="2"/>
  <c r="E62" i="2"/>
  <c r="D62" i="2"/>
  <c r="L56" i="2"/>
  <c r="K56" i="2"/>
  <c r="J56" i="2"/>
  <c r="I56" i="2"/>
  <c r="H56" i="2"/>
  <c r="G56" i="2"/>
  <c r="F56" i="2"/>
  <c r="E56" i="2"/>
  <c r="D56" i="2"/>
  <c r="L50" i="2"/>
  <c r="K50" i="2"/>
  <c r="J50" i="2"/>
  <c r="I50" i="2"/>
  <c r="H50" i="2"/>
  <c r="G50" i="2"/>
  <c r="F50" i="2"/>
  <c r="E50" i="2"/>
  <c r="D50" i="2"/>
  <c r="L44" i="2"/>
  <c r="K44" i="2"/>
  <c r="J44" i="2"/>
  <c r="I44" i="2"/>
  <c r="H44" i="2"/>
  <c r="G44" i="2"/>
  <c r="F44" i="2"/>
  <c r="E44" i="2"/>
  <c r="D44" i="2"/>
  <c r="L38" i="2"/>
  <c r="K38" i="2"/>
  <c r="J38" i="2"/>
  <c r="I38" i="2"/>
  <c r="H38" i="2"/>
  <c r="G38" i="2"/>
  <c r="F38" i="2"/>
  <c r="E38" i="2"/>
  <c r="D38" i="2"/>
  <c r="L31" i="2"/>
  <c r="K31" i="2"/>
  <c r="J31" i="2"/>
  <c r="I31" i="2"/>
  <c r="H31" i="2"/>
  <c r="G31" i="2"/>
  <c r="F31" i="2"/>
  <c r="E31" i="2"/>
  <c r="D31" i="2"/>
  <c r="L24" i="2"/>
  <c r="K24" i="2"/>
  <c r="J24" i="2"/>
  <c r="J17" i="2" s="1"/>
  <c r="J10" i="2" s="1"/>
  <c r="J9" i="2" s="1"/>
  <c r="I24" i="2"/>
  <c r="H24" i="2"/>
  <c r="G24" i="2"/>
  <c r="F24" i="2"/>
  <c r="F17" i="2" s="1"/>
  <c r="F10" i="2" s="1"/>
  <c r="F9" i="2" s="1"/>
  <c r="E24" i="2"/>
  <c r="D24" i="2"/>
  <c r="L18" i="2"/>
  <c r="K18" i="2"/>
  <c r="K17" i="2" s="1"/>
  <c r="J18" i="2"/>
  <c r="I18" i="2"/>
  <c r="I17" i="2" s="1"/>
  <c r="H18" i="2"/>
  <c r="G18" i="2"/>
  <c r="G17" i="2" s="1"/>
  <c r="F18" i="2"/>
  <c r="E18" i="2"/>
  <c r="E17" i="2" s="1"/>
  <c r="D18" i="2"/>
  <c r="L17" i="2"/>
  <c r="L10" i="2" s="1"/>
  <c r="L9" i="2" s="1"/>
  <c r="H17" i="2"/>
  <c r="H10" i="2" s="1"/>
  <c r="H9" i="2" s="1"/>
  <c r="D17" i="2"/>
  <c r="D10" i="2" s="1"/>
  <c r="D9" i="2" s="1"/>
  <c r="L12" i="2"/>
  <c r="K12" i="2"/>
  <c r="J12" i="2"/>
  <c r="I12" i="2"/>
  <c r="I10" i="2" s="1"/>
  <c r="I9" i="2" s="1"/>
  <c r="H12" i="2"/>
  <c r="G12" i="2"/>
  <c r="G10" i="2" s="1"/>
  <c r="G9" i="2" s="1"/>
  <c r="F12" i="2"/>
  <c r="E12" i="2"/>
  <c r="E10" i="2" s="1"/>
  <c r="E9" i="2" s="1"/>
  <c r="D12" i="2"/>
  <c r="S300" i="1"/>
  <c r="S299" i="1" s="1"/>
  <c r="R300" i="1"/>
  <c r="R299" i="1" s="1"/>
  <c r="Q300" i="1"/>
  <c r="P300" i="1"/>
  <c r="O300" i="1"/>
  <c r="O299" i="1" s="1"/>
  <c r="N300" i="1"/>
  <c r="N299" i="1" s="1"/>
  <c r="M300" i="1"/>
  <c r="L300" i="1"/>
  <c r="K300" i="1"/>
  <c r="K299" i="1" s="1"/>
  <c r="Q299" i="1"/>
  <c r="P299" i="1"/>
  <c r="M299" i="1"/>
  <c r="L299" i="1"/>
  <c r="S296" i="1"/>
  <c r="R296" i="1"/>
  <c r="Q296" i="1"/>
  <c r="Q295" i="1" s="1"/>
  <c r="P296" i="1"/>
  <c r="P295" i="1" s="1"/>
  <c r="O296" i="1"/>
  <c r="N296" i="1"/>
  <c r="M296" i="1"/>
  <c r="M295" i="1" s="1"/>
  <c r="L296" i="1"/>
  <c r="L295" i="1" s="1"/>
  <c r="K296" i="1"/>
  <c r="S295" i="1"/>
  <c r="R295" i="1"/>
  <c r="O295" i="1"/>
  <c r="N295" i="1"/>
  <c r="K295" i="1"/>
  <c r="S284" i="1"/>
  <c r="S283" i="1" s="1"/>
  <c r="R284" i="1"/>
  <c r="Q284" i="1"/>
  <c r="P284" i="1"/>
  <c r="O284" i="1"/>
  <c r="O283" i="1" s="1"/>
  <c r="N284" i="1"/>
  <c r="M284" i="1"/>
  <c r="L284" i="1"/>
  <c r="K284" i="1"/>
  <c r="K283" i="1" s="1"/>
  <c r="R283" i="1"/>
  <c r="Q283" i="1"/>
  <c r="P283" i="1"/>
  <c r="N283" i="1"/>
  <c r="M283" i="1"/>
  <c r="L283" i="1"/>
  <c r="S271" i="1"/>
  <c r="R271" i="1"/>
  <c r="Q271" i="1"/>
  <c r="Q270" i="1" s="1"/>
  <c r="P271" i="1"/>
  <c r="O271" i="1"/>
  <c r="N271" i="1"/>
  <c r="M271" i="1"/>
  <c r="M270" i="1" s="1"/>
  <c r="L271" i="1"/>
  <c r="K271" i="1"/>
  <c r="S270" i="1"/>
  <c r="R270" i="1"/>
  <c r="P270" i="1"/>
  <c r="O270" i="1"/>
  <c r="N270" i="1"/>
  <c r="L270" i="1"/>
  <c r="K270" i="1"/>
  <c r="S264" i="1"/>
  <c r="R264" i="1"/>
  <c r="Q264" i="1"/>
  <c r="P264" i="1"/>
  <c r="O264" i="1"/>
  <c r="N264" i="1"/>
  <c r="M264" i="1"/>
  <c r="L264" i="1"/>
  <c r="K264" i="1"/>
  <c r="S261" i="1"/>
  <c r="R261" i="1"/>
  <c r="Q261" i="1"/>
  <c r="P261" i="1"/>
  <c r="P260" i="1" s="1"/>
  <c r="O261" i="1"/>
  <c r="N261" i="1"/>
  <c r="M261" i="1"/>
  <c r="L261" i="1"/>
  <c r="L260" i="1" s="1"/>
  <c r="K261" i="1"/>
  <c r="S260" i="1"/>
  <c r="R260" i="1"/>
  <c r="Q260" i="1"/>
  <c r="O260" i="1"/>
  <c r="N260" i="1"/>
  <c r="M260" i="1"/>
  <c r="K260" i="1"/>
  <c r="S240" i="1"/>
  <c r="R240" i="1"/>
  <c r="R239" i="1" s="1"/>
  <c r="Q240" i="1"/>
  <c r="P240" i="1"/>
  <c r="O240" i="1"/>
  <c r="N240" i="1"/>
  <c r="N239" i="1" s="1"/>
  <c r="M240" i="1"/>
  <c r="L240" i="1"/>
  <c r="K240" i="1"/>
  <c r="S239" i="1"/>
  <c r="Q239" i="1"/>
  <c r="P239" i="1"/>
  <c r="O239" i="1"/>
  <c r="M239" i="1"/>
  <c r="L239" i="1"/>
  <c r="K239" i="1"/>
  <c r="S235" i="1"/>
  <c r="R235" i="1"/>
  <c r="Q235" i="1"/>
  <c r="P235" i="1"/>
  <c r="O235" i="1"/>
  <c r="N235" i="1"/>
  <c r="M235" i="1"/>
  <c r="L235" i="1"/>
  <c r="K235" i="1"/>
  <c r="S227" i="1"/>
  <c r="R227" i="1"/>
  <c r="Q227" i="1"/>
  <c r="P227" i="1"/>
  <c r="O227" i="1"/>
  <c r="N227" i="1"/>
  <c r="M227" i="1"/>
  <c r="L227" i="1"/>
  <c r="K227" i="1"/>
  <c r="S218" i="1"/>
  <c r="R218" i="1"/>
  <c r="R217" i="1" s="1"/>
  <c r="Q218" i="1"/>
  <c r="P218" i="1"/>
  <c r="O218" i="1"/>
  <c r="N218" i="1"/>
  <c r="N217" i="1" s="1"/>
  <c r="M218" i="1"/>
  <c r="L218" i="1"/>
  <c r="K218" i="1"/>
  <c r="S217" i="1"/>
  <c r="Q217" i="1"/>
  <c r="P217" i="1"/>
  <c r="O217" i="1"/>
  <c r="M217" i="1"/>
  <c r="L217" i="1"/>
  <c r="K217" i="1"/>
  <c r="S205" i="1"/>
  <c r="R205" i="1"/>
  <c r="Q205" i="1"/>
  <c r="P205" i="1"/>
  <c r="P204" i="1" s="1"/>
  <c r="O205" i="1"/>
  <c r="N205" i="1"/>
  <c r="M205" i="1"/>
  <c r="L205" i="1"/>
  <c r="L204" i="1" s="1"/>
  <c r="K205" i="1"/>
  <c r="S204" i="1"/>
  <c r="R204" i="1"/>
  <c r="Q204" i="1"/>
  <c r="O204" i="1"/>
  <c r="N204" i="1"/>
  <c r="M204" i="1"/>
  <c r="K204" i="1"/>
  <c r="S201" i="1"/>
  <c r="R201" i="1"/>
  <c r="R200" i="1" s="1"/>
  <c r="Q201" i="1"/>
  <c r="P201" i="1"/>
  <c r="O201" i="1"/>
  <c r="N201" i="1"/>
  <c r="N200" i="1" s="1"/>
  <c r="M201" i="1"/>
  <c r="L201" i="1"/>
  <c r="K201" i="1"/>
  <c r="S200" i="1"/>
  <c r="Q200" i="1"/>
  <c r="P200" i="1"/>
  <c r="O200" i="1"/>
  <c r="M200" i="1"/>
  <c r="L200" i="1"/>
  <c r="K200" i="1"/>
  <c r="G198" i="1"/>
  <c r="G197" i="1"/>
  <c r="G196" i="1"/>
  <c r="G195" i="1"/>
  <c r="S185" i="1"/>
  <c r="R185" i="1"/>
  <c r="Q185" i="1"/>
  <c r="P185" i="1"/>
  <c r="O185" i="1"/>
  <c r="N185" i="1"/>
  <c r="M185" i="1"/>
  <c r="L185" i="1"/>
  <c r="K185" i="1"/>
  <c r="S182" i="1"/>
  <c r="R182" i="1"/>
  <c r="Q182" i="1"/>
  <c r="P182" i="1"/>
  <c r="O182" i="1"/>
  <c r="N182" i="1"/>
  <c r="M182" i="1"/>
  <c r="L182" i="1"/>
  <c r="K182" i="1"/>
  <c r="J182" i="1"/>
  <c r="S175" i="1"/>
  <c r="R175" i="1"/>
  <c r="Q175" i="1"/>
  <c r="P175" i="1"/>
  <c r="O175" i="1"/>
  <c r="N175" i="1"/>
  <c r="M175" i="1"/>
  <c r="L175" i="1"/>
  <c r="K175" i="1"/>
  <c r="J175" i="1"/>
  <c r="S171" i="1"/>
  <c r="R171" i="1"/>
  <c r="Q171" i="1"/>
  <c r="P171" i="1"/>
  <c r="O171" i="1"/>
  <c r="N171" i="1"/>
  <c r="M171" i="1"/>
  <c r="L171" i="1"/>
  <c r="K171" i="1"/>
  <c r="J171" i="1"/>
  <c r="S167" i="1"/>
  <c r="S166" i="1" s="1"/>
  <c r="S165" i="1" s="1"/>
  <c r="S164" i="1" s="1"/>
  <c r="R167" i="1"/>
  <c r="Q167" i="1"/>
  <c r="P167" i="1"/>
  <c r="P166" i="1" s="1"/>
  <c r="P165" i="1" s="1"/>
  <c r="P164" i="1" s="1"/>
  <c r="O167" i="1"/>
  <c r="O166" i="1" s="1"/>
  <c r="O165" i="1" s="1"/>
  <c r="O164" i="1" s="1"/>
  <c r="N167" i="1"/>
  <c r="M167" i="1"/>
  <c r="L167" i="1"/>
  <c r="L166" i="1" s="1"/>
  <c r="L165" i="1" s="1"/>
  <c r="L164" i="1" s="1"/>
  <c r="K167" i="1"/>
  <c r="K166" i="1" s="1"/>
  <c r="K165" i="1" s="1"/>
  <c r="K164" i="1" s="1"/>
  <c r="J167" i="1"/>
  <c r="R166" i="1"/>
  <c r="R165" i="1" s="1"/>
  <c r="R164" i="1" s="1"/>
  <c r="Q166" i="1"/>
  <c r="Q165" i="1" s="1"/>
  <c r="Q164" i="1" s="1"/>
  <c r="N166" i="1"/>
  <c r="N165" i="1" s="1"/>
  <c r="N164" i="1" s="1"/>
  <c r="M166" i="1"/>
  <c r="M165" i="1" s="1"/>
  <c r="M164" i="1" s="1"/>
  <c r="J166" i="1"/>
  <c r="S157" i="1"/>
  <c r="R157" i="1"/>
  <c r="Q157" i="1"/>
  <c r="Q156" i="1" s="1"/>
  <c r="P157" i="1"/>
  <c r="O157" i="1"/>
  <c r="N157" i="1"/>
  <c r="M157" i="1"/>
  <c r="M156" i="1" s="1"/>
  <c r="L157" i="1"/>
  <c r="L156" i="1" s="1"/>
  <c r="K157" i="1"/>
  <c r="S156" i="1"/>
  <c r="R156" i="1"/>
  <c r="P156" i="1"/>
  <c r="O156" i="1"/>
  <c r="N156" i="1"/>
  <c r="K156" i="1"/>
  <c r="S149" i="1"/>
  <c r="S148" i="1" s="1"/>
  <c r="R149" i="1"/>
  <c r="Q149" i="1"/>
  <c r="P149" i="1"/>
  <c r="O149" i="1"/>
  <c r="O148" i="1" s="1"/>
  <c r="N149" i="1"/>
  <c r="N148" i="1" s="1"/>
  <c r="M149" i="1"/>
  <c r="L149" i="1"/>
  <c r="K149" i="1"/>
  <c r="K148" i="1" s="1"/>
  <c r="R148" i="1"/>
  <c r="Q148" i="1"/>
  <c r="P148" i="1"/>
  <c r="M148" i="1"/>
  <c r="L148" i="1"/>
  <c r="S141" i="1"/>
  <c r="R141" i="1"/>
  <c r="Q141" i="1"/>
  <c r="Q137" i="1" s="1"/>
  <c r="Q136" i="1" s="1"/>
  <c r="P141" i="1"/>
  <c r="O141" i="1"/>
  <c r="N141" i="1"/>
  <c r="M141" i="1"/>
  <c r="L141" i="1"/>
  <c r="K141" i="1"/>
  <c r="S138" i="1"/>
  <c r="R138" i="1"/>
  <c r="R137" i="1" s="1"/>
  <c r="R136" i="1" s="1"/>
  <c r="Q138" i="1"/>
  <c r="P138" i="1"/>
  <c r="O138" i="1"/>
  <c r="N138" i="1"/>
  <c r="N137" i="1" s="1"/>
  <c r="N136" i="1" s="1"/>
  <c r="M138" i="1"/>
  <c r="M137" i="1" s="1"/>
  <c r="M136" i="1" s="1"/>
  <c r="L138" i="1"/>
  <c r="K138" i="1"/>
  <c r="S137" i="1"/>
  <c r="S136" i="1" s="1"/>
  <c r="P137" i="1"/>
  <c r="O137" i="1"/>
  <c r="O136" i="1" s="1"/>
  <c r="L137" i="1"/>
  <c r="K137" i="1"/>
  <c r="K136" i="1" s="1"/>
  <c r="P136" i="1"/>
  <c r="L136" i="1"/>
  <c r="S131" i="1"/>
  <c r="R131" i="1"/>
  <c r="Q131" i="1"/>
  <c r="P131" i="1"/>
  <c r="O131" i="1"/>
  <c r="N131" i="1"/>
  <c r="M131" i="1"/>
  <c r="L131" i="1"/>
  <c r="K131" i="1"/>
  <c r="S127" i="1"/>
  <c r="R127" i="1"/>
  <c r="Q127" i="1"/>
  <c r="P127" i="1"/>
  <c r="O127" i="1"/>
  <c r="N127" i="1"/>
  <c r="M127" i="1"/>
  <c r="L127" i="1"/>
  <c r="K127" i="1"/>
  <c r="S123" i="1"/>
  <c r="R123" i="1"/>
  <c r="Q123" i="1"/>
  <c r="P123" i="1"/>
  <c r="O123" i="1"/>
  <c r="N123" i="1"/>
  <c r="M123" i="1"/>
  <c r="L123" i="1"/>
  <c r="K123" i="1"/>
  <c r="S119" i="1"/>
  <c r="R119" i="1"/>
  <c r="Q119" i="1"/>
  <c r="P119" i="1"/>
  <c r="P110" i="1" s="1"/>
  <c r="P109" i="1" s="1"/>
  <c r="O119" i="1"/>
  <c r="N119" i="1"/>
  <c r="M119" i="1"/>
  <c r="L119" i="1"/>
  <c r="L110" i="1" s="1"/>
  <c r="L109" i="1" s="1"/>
  <c r="K119" i="1"/>
  <c r="S115" i="1"/>
  <c r="R115" i="1"/>
  <c r="Q115" i="1"/>
  <c r="Q110" i="1" s="1"/>
  <c r="Q109" i="1" s="1"/>
  <c r="P115" i="1"/>
  <c r="O115" i="1"/>
  <c r="N115" i="1"/>
  <c r="M115" i="1"/>
  <c r="L115" i="1"/>
  <c r="K115" i="1"/>
  <c r="S111" i="1"/>
  <c r="R111" i="1"/>
  <c r="R110" i="1" s="1"/>
  <c r="R109" i="1" s="1"/>
  <c r="Q111" i="1"/>
  <c r="P111" i="1"/>
  <c r="O111" i="1"/>
  <c r="N111" i="1"/>
  <c r="N110" i="1" s="1"/>
  <c r="N109" i="1" s="1"/>
  <c r="M111" i="1"/>
  <c r="M110" i="1" s="1"/>
  <c r="M109" i="1" s="1"/>
  <c r="L111" i="1"/>
  <c r="K111" i="1"/>
  <c r="S110" i="1"/>
  <c r="S109" i="1" s="1"/>
  <c r="O110" i="1"/>
  <c r="O109" i="1" s="1"/>
  <c r="K110" i="1"/>
  <c r="K109" i="1" s="1"/>
  <c r="S105" i="1"/>
  <c r="R105" i="1"/>
  <c r="Q105" i="1"/>
  <c r="P105" i="1"/>
  <c r="O105" i="1"/>
  <c r="N105" i="1"/>
  <c r="M105" i="1"/>
  <c r="L105" i="1"/>
  <c r="K105" i="1"/>
  <c r="S101" i="1"/>
  <c r="R101" i="1"/>
  <c r="Q101" i="1"/>
  <c r="P101" i="1"/>
  <c r="O101" i="1"/>
  <c r="N101" i="1"/>
  <c r="M101" i="1"/>
  <c r="L101" i="1"/>
  <c r="K101" i="1"/>
  <c r="S96" i="1"/>
  <c r="S88" i="1" s="1"/>
  <c r="S87" i="1" s="1"/>
  <c r="R96" i="1"/>
  <c r="Q96" i="1"/>
  <c r="P96" i="1"/>
  <c r="O96" i="1"/>
  <c r="O88" i="1" s="1"/>
  <c r="O87" i="1" s="1"/>
  <c r="N96" i="1"/>
  <c r="M96" i="1"/>
  <c r="L96" i="1"/>
  <c r="K96" i="1"/>
  <c r="K88" i="1" s="1"/>
  <c r="K87" i="1" s="1"/>
  <c r="S92" i="1"/>
  <c r="R92" i="1"/>
  <c r="Q92" i="1"/>
  <c r="P92" i="1"/>
  <c r="O92" i="1"/>
  <c r="N92" i="1"/>
  <c r="M92" i="1"/>
  <c r="L92" i="1"/>
  <c r="K92" i="1"/>
  <c r="S89" i="1"/>
  <c r="R89" i="1"/>
  <c r="Q89" i="1"/>
  <c r="Q88" i="1" s="1"/>
  <c r="Q87" i="1" s="1"/>
  <c r="P89" i="1"/>
  <c r="P88" i="1" s="1"/>
  <c r="P87" i="1" s="1"/>
  <c r="O89" i="1"/>
  <c r="N89" i="1"/>
  <c r="M89" i="1"/>
  <c r="M88" i="1" s="1"/>
  <c r="M87" i="1" s="1"/>
  <c r="L89" i="1"/>
  <c r="L88" i="1" s="1"/>
  <c r="L87" i="1" s="1"/>
  <c r="K89" i="1"/>
  <c r="R88" i="1"/>
  <c r="R87" i="1" s="1"/>
  <c r="N88" i="1"/>
  <c r="N87" i="1" s="1"/>
  <c r="J88" i="1"/>
  <c r="S58" i="1"/>
  <c r="R58" i="1"/>
  <c r="Q58" i="1"/>
  <c r="P58" i="1"/>
  <c r="P41" i="1" s="1"/>
  <c r="P40" i="1" s="1"/>
  <c r="O58" i="1"/>
  <c r="N58" i="1"/>
  <c r="M58" i="1"/>
  <c r="L58" i="1"/>
  <c r="L41" i="1" s="1"/>
  <c r="L40" i="1" s="1"/>
  <c r="K58" i="1"/>
  <c r="S42" i="1"/>
  <c r="R42" i="1"/>
  <c r="Q42" i="1"/>
  <c r="Q41" i="1" s="1"/>
  <c r="Q40" i="1" s="1"/>
  <c r="P42" i="1"/>
  <c r="O42" i="1"/>
  <c r="N42" i="1"/>
  <c r="M42" i="1"/>
  <c r="M41" i="1" s="1"/>
  <c r="M40" i="1" s="1"/>
  <c r="L42" i="1"/>
  <c r="K42" i="1"/>
  <c r="S41" i="1"/>
  <c r="R41" i="1"/>
  <c r="R40" i="1" s="1"/>
  <c r="O41" i="1"/>
  <c r="N41" i="1"/>
  <c r="N40" i="1" s="1"/>
  <c r="K41" i="1"/>
  <c r="S40" i="1"/>
  <c r="O40" i="1"/>
  <c r="K40" i="1"/>
  <c r="S37" i="1"/>
  <c r="R37" i="1"/>
  <c r="Q37" i="1"/>
  <c r="P37" i="1"/>
  <c r="P31" i="1" s="1"/>
  <c r="P30" i="1" s="1"/>
  <c r="O37" i="1"/>
  <c r="N37" i="1"/>
  <c r="M37" i="1"/>
  <c r="L37" i="1"/>
  <c r="L31" i="1" s="1"/>
  <c r="L30" i="1" s="1"/>
  <c r="K37" i="1"/>
  <c r="S35" i="1"/>
  <c r="R35" i="1"/>
  <c r="Q35" i="1"/>
  <c r="Q31" i="1" s="1"/>
  <c r="Q30" i="1" s="1"/>
  <c r="P35" i="1"/>
  <c r="O35" i="1"/>
  <c r="N35" i="1"/>
  <c r="M35" i="1"/>
  <c r="M31" i="1" s="1"/>
  <c r="M30" i="1" s="1"/>
  <c r="L35" i="1"/>
  <c r="K35" i="1"/>
  <c r="S31" i="1"/>
  <c r="R31" i="1"/>
  <c r="R30" i="1" s="1"/>
  <c r="O31" i="1"/>
  <c r="N31" i="1"/>
  <c r="N30" i="1" s="1"/>
  <c r="K31" i="1"/>
  <c r="S30" i="1"/>
  <c r="O30" i="1"/>
  <c r="K30" i="1"/>
  <c r="S27" i="1"/>
  <c r="R27" i="1"/>
  <c r="Q27" i="1"/>
  <c r="P27" i="1"/>
  <c r="P26" i="1" s="1"/>
  <c r="O27" i="1"/>
  <c r="N27" i="1"/>
  <c r="M27" i="1"/>
  <c r="L27" i="1"/>
  <c r="L26" i="1" s="1"/>
  <c r="K27" i="1"/>
  <c r="S26" i="1"/>
  <c r="R26" i="1"/>
  <c r="Q26" i="1"/>
  <c r="O26" i="1"/>
  <c r="N26" i="1"/>
  <c r="M26" i="1"/>
  <c r="K26" i="1"/>
  <c r="S18" i="1"/>
  <c r="R18" i="1"/>
  <c r="Q18" i="1"/>
  <c r="P18" i="1"/>
  <c r="O18" i="1"/>
  <c r="N18" i="1"/>
  <c r="N3" i="1" s="1"/>
  <c r="N2" i="1" s="1"/>
  <c r="M18" i="1"/>
  <c r="L18" i="1"/>
  <c r="K18" i="1"/>
  <c r="S14" i="1"/>
  <c r="S13" i="1" s="1"/>
  <c r="S3" i="1" s="1"/>
  <c r="S2" i="1" s="1"/>
  <c r="R14" i="1"/>
  <c r="Q14" i="1"/>
  <c r="P14" i="1"/>
  <c r="O14" i="1"/>
  <c r="O13" i="1" s="1"/>
  <c r="O3" i="1" s="1"/>
  <c r="O2" i="1" s="1"/>
  <c r="N14" i="1"/>
  <c r="M14" i="1"/>
  <c r="L14" i="1"/>
  <c r="K14" i="1"/>
  <c r="K13" i="1" s="1"/>
  <c r="K3" i="1" s="1"/>
  <c r="K2" i="1" s="1"/>
  <c r="R13" i="1"/>
  <c r="Q13" i="1"/>
  <c r="P13" i="1"/>
  <c r="N13" i="1"/>
  <c r="M13" i="1"/>
  <c r="L13" i="1"/>
  <c r="L3" i="1" s="1"/>
  <c r="L2" i="1" s="1"/>
  <c r="S4" i="1"/>
  <c r="R4" i="1"/>
  <c r="Q4" i="1"/>
  <c r="P4" i="1"/>
  <c r="O4" i="1"/>
  <c r="N4" i="1"/>
  <c r="M4" i="1"/>
  <c r="L4" i="1"/>
  <c r="K4" i="1"/>
  <c r="R3" i="1"/>
  <c r="R2" i="1" s="1"/>
  <c r="J3" i="1"/>
  <c r="P5" i="3" l="1"/>
  <c r="P4" i="3"/>
  <c r="X5" i="3"/>
  <c r="X4" i="3"/>
  <c r="AF5" i="3"/>
  <c r="AF4" i="3"/>
  <c r="AN5" i="3"/>
  <c r="AN4" i="3"/>
  <c r="AV5" i="3"/>
  <c r="AV4" i="3"/>
  <c r="BD5" i="3"/>
  <c r="BD4" i="3"/>
  <c r="BL5" i="3"/>
  <c r="BL4" i="3"/>
  <c r="BT5" i="3"/>
  <c r="BT4" i="3"/>
  <c r="CB5" i="3"/>
  <c r="CB4" i="3"/>
  <c r="CJ5" i="3"/>
  <c r="CJ4" i="3"/>
  <c r="CR5" i="3"/>
  <c r="CR4" i="3"/>
  <c r="CZ5" i="3"/>
  <c r="CZ4" i="3"/>
  <c r="DH5" i="3"/>
  <c r="DH4" i="3"/>
  <c r="K6" i="3"/>
  <c r="AQ6" i="3"/>
  <c r="BW6" i="3"/>
  <c r="DC6" i="3"/>
  <c r="Q6" i="3"/>
  <c r="AW5" i="3"/>
  <c r="AW4" i="3"/>
  <c r="CC5" i="3"/>
  <c r="CC4" i="3"/>
  <c r="BE6" i="3"/>
  <c r="M4" i="3"/>
  <c r="M5" i="3"/>
  <c r="U5" i="3"/>
  <c r="U4" i="3"/>
  <c r="AC4" i="3"/>
  <c r="AC5" i="3"/>
  <c r="AK5" i="3"/>
  <c r="AK4" i="3"/>
  <c r="AS4" i="3"/>
  <c r="AS5" i="3"/>
  <c r="BA5" i="3"/>
  <c r="BA4" i="3"/>
  <c r="BI4" i="3"/>
  <c r="BI5" i="3"/>
  <c r="BQ5" i="3"/>
  <c r="BQ4" i="3"/>
  <c r="BY4" i="3"/>
  <c r="BY5" i="3"/>
  <c r="CG5" i="3"/>
  <c r="CG4" i="3"/>
  <c r="CO4" i="3"/>
  <c r="CO5" i="3"/>
  <c r="CW4" i="3"/>
  <c r="CW5" i="3"/>
  <c r="DE4" i="3"/>
  <c r="DE5" i="3"/>
  <c r="AI6" i="3"/>
  <c r="BO6" i="3"/>
  <c r="CU6" i="3"/>
  <c r="AG6" i="3"/>
  <c r="BM5" i="3"/>
  <c r="BM4" i="3"/>
  <c r="CS5" i="3"/>
  <c r="CS4" i="3"/>
  <c r="AJ6" i="3"/>
  <c r="BP6" i="3"/>
  <c r="CV6" i="3"/>
  <c r="DL5" i="3"/>
  <c r="DL4" i="3"/>
  <c r="Z124" i="3"/>
  <c r="Z123" i="3" s="1"/>
  <c r="Z118" i="3" s="1"/>
  <c r="Z6" i="3" s="1"/>
  <c r="CL124" i="3"/>
  <c r="CL123" i="3" s="1"/>
  <c r="CL118" i="3" s="1"/>
  <c r="CL6" i="3" s="1"/>
  <c r="BX4" i="3"/>
  <c r="CN4" i="3"/>
  <c r="L159" i="3"/>
  <c r="L158" i="3" s="1"/>
  <c r="L124" i="3" s="1"/>
  <c r="L123" i="3" s="1"/>
  <c r="L118" i="3" s="1"/>
  <c r="AB159" i="3"/>
  <c r="AB158" i="3" s="1"/>
  <c r="AB124" i="3" s="1"/>
  <c r="AB123" i="3" s="1"/>
  <c r="AB118" i="3" s="1"/>
  <c r="AR159" i="3"/>
  <c r="AR158" i="3" s="1"/>
  <c r="AR124" i="3" s="1"/>
  <c r="AR123" i="3" s="1"/>
  <c r="AR118" i="3" s="1"/>
  <c r="BH159" i="3"/>
  <c r="BH158" i="3" s="1"/>
  <c r="BH124" i="3" s="1"/>
  <c r="BH123" i="3" s="1"/>
  <c r="BH118" i="3" s="1"/>
  <c r="L6" i="3"/>
  <c r="AB6" i="3"/>
  <c r="AR6" i="3"/>
  <c r="BH6" i="3"/>
  <c r="DD5" i="3"/>
  <c r="DD4" i="3"/>
  <c r="T4" i="3"/>
  <c r="AZ4" i="3"/>
  <c r="CF4" i="3"/>
  <c r="K118" i="3"/>
  <c r="O118" i="3"/>
  <c r="O6" i="3" s="1"/>
  <c r="S118" i="3"/>
  <c r="S6" i="3" s="1"/>
  <c r="W118" i="3"/>
  <c r="W6" i="3" s="1"/>
  <c r="AA118" i="3"/>
  <c r="AA6" i="3" s="1"/>
  <c r="AE118" i="3"/>
  <c r="AE6" i="3" s="1"/>
  <c r="AI118" i="3"/>
  <c r="AM118" i="3"/>
  <c r="AM6" i="3" s="1"/>
  <c r="AQ118" i="3"/>
  <c r="AU118" i="3"/>
  <c r="AU6" i="3" s="1"/>
  <c r="AY118" i="3"/>
  <c r="AY6" i="3" s="1"/>
  <c r="BC118" i="3"/>
  <c r="BC6" i="3" s="1"/>
  <c r="BG118" i="3"/>
  <c r="BG6" i="3" s="1"/>
  <c r="BK118" i="3"/>
  <c r="BK6" i="3" s="1"/>
  <c r="BO118" i="3"/>
  <c r="BS118" i="3"/>
  <c r="BS6" i="3" s="1"/>
  <c r="BW118" i="3"/>
  <c r="CA118" i="3"/>
  <c r="CA6" i="3" s="1"/>
  <c r="CE118" i="3"/>
  <c r="CE6" i="3" s="1"/>
  <c r="CI118" i="3"/>
  <c r="CI6" i="3" s="1"/>
  <c r="CM118" i="3"/>
  <c r="CM6" i="3" s="1"/>
  <c r="CQ118" i="3"/>
  <c r="CQ6" i="3" s="1"/>
  <c r="CU118" i="3"/>
  <c r="CY118" i="3"/>
  <c r="CY6" i="3" s="1"/>
  <c r="DC118" i="3"/>
  <c r="DG118" i="3"/>
  <c r="DG6" i="3" s="1"/>
  <c r="DK118" i="3"/>
  <c r="DK6" i="3" s="1"/>
  <c r="I124" i="3"/>
  <c r="I123" i="3" s="1"/>
  <c r="I118" i="3" s="1"/>
  <c r="I6" i="3" s="1"/>
  <c r="Y124" i="3"/>
  <c r="Y123" i="3" s="1"/>
  <c r="Y118" i="3" s="1"/>
  <c r="Y6" i="3" s="1"/>
  <c r="AO124" i="3"/>
  <c r="AO123" i="3" s="1"/>
  <c r="AO118" i="3" s="1"/>
  <c r="AO6" i="3" s="1"/>
  <c r="BE124" i="3"/>
  <c r="BE123" i="3" s="1"/>
  <c r="BE118" i="3" s="1"/>
  <c r="BU124" i="3"/>
  <c r="BU123" i="3" s="1"/>
  <c r="BU118" i="3" s="1"/>
  <c r="BU6" i="3" s="1"/>
  <c r="CK124" i="3"/>
  <c r="CK123" i="3" s="1"/>
  <c r="CK118" i="3" s="1"/>
  <c r="CK6" i="3" s="1"/>
  <c r="DI124" i="3"/>
  <c r="DI123" i="3" s="1"/>
  <c r="DI118" i="3" s="1"/>
  <c r="DI6" i="3" s="1"/>
  <c r="DK124" i="3"/>
  <c r="DK123" i="3" s="1"/>
  <c r="DA124" i="3"/>
  <c r="DA123" i="3" s="1"/>
  <c r="DA118" i="3" s="1"/>
  <c r="DA6" i="3" s="1"/>
  <c r="J159" i="3"/>
  <c r="J158" i="3" s="1"/>
  <c r="J124" i="3" s="1"/>
  <c r="J123" i="3" s="1"/>
  <c r="J118" i="3" s="1"/>
  <c r="J6" i="3" s="1"/>
  <c r="N159" i="3"/>
  <c r="N158" i="3" s="1"/>
  <c r="N124" i="3" s="1"/>
  <c r="N123" i="3" s="1"/>
  <c r="N118" i="3" s="1"/>
  <c r="N6" i="3" s="1"/>
  <c r="R159" i="3"/>
  <c r="R158" i="3" s="1"/>
  <c r="R124" i="3" s="1"/>
  <c r="R123" i="3" s="1"/>
  <c r="R118" i="3" s="1"/>
  <c r="R6" i="3" s="1"/>
  <c r="V159" i="3"/>
  <c r="V158" i="3" s="1"/>
  <c r="V124" i="3" s="1"/>
  <c r="V123" i="3" s="1"/>
  <c r="V118" i="3" s="1"/>
  <c r="V6" i="3" s="1"/>
  <c r="Z159" i="3"/>
  <c r="Z158" i="3" s="1"/>
  <c r="AD159" i="3"/>
  <c r="AD158" i="3" s="1"/>
  <c r="AD124" i="3" s="1"/>
  <c r="AD123" i="3" s="1"/>
  <c r="AD118" i="3" s="1"/>
  <c r="AD6" i="3" s="1"/>
  <c r="AH159" i="3"/>
  <c r="AH158" i="3" s="1"/>
  <c r="AH124" i="3" s="1"/>
  <c r="AH123" i="3" s="1"/>
  <c r="AH118" i="3" s="1"/>
  <c r="AH6" i="3" s="1"/>
  <c r="AL159" i="3"/>
  <c r="AL158" i="3" s="1"/>
  <c r="AL124" i="3" s="1"/>
  <c r="AL123" i="3" s="1"/>
  <c r="AL118" i="3" s="1"/>
  <c r="AL6" i="3" s="1"/>
  <c r="AP159" i="3"/>
  <c r="AP158" i="3" s="1"/>
  <c r="AP124" i="3" s="1"/>
  <c r="AP123" i="3" s="1"/>
  <c r="AP118" i="3" s="1"/>
  <c r="AP6" i="3" s="1"/>
  <c r="AT159" i="3"/>
  <c r="AT158" i="3" s="1"/>
  <c r="AT124" i="3" s="1"/>
  <c r="AT123" i="3" s="1"/>
  <c r="AT118" i="3" s="1"/>
  <c r="AT6" i="3" s="1"/>
  <c r="AX159" i="3"/>
  <c r="AX158" i="3" s="1"/>
  <c r="AX124" i="3" s="1"/>
  <c r="AX123" i="3" s="1"/>
  <c r="AX118" i="3" s="1"/>
  <c r="AX6" i="3" s="1"/>
  <c r="BB159" i="3"/>
  <c r="BB158" i="3" s="1"/>
  <c r="BB124" i="3" s="1"/>
  <c r="BB123" i="3" s="1"/>
  <c r="BB118" i="3" s="1"/>
  <c r="BB6" i="3" s="1"/>
  <c r="BF159" i="3"/>
  <c r="BF158" i="3" s="1"/>
  <c r="BF124" i="3" s="1"/>
  <c r="BF123" i="3" s="1"/>
  <c r="BF118" i="3" s="1"/>
  <c r="BF6" i="3" s="1"/>
  <c r="BJ159" i="3"/>
  <c r="BJ158" i="3" s="1"/>
  <c r="BJ124" i="3" s="1"/>
  <c r="BJ123" i="3" s="1"/>
  <c r="BJ118" i="3" s="1"/>
  <c r="BJ6" i="3" s="1"/>
  <c r="BN159" i="3"/>
  <c r="BN158" i="3" s="1"/>
  <c r="BN124" i="3" s="1"/>
  <c r="BN123" i="3" s="1"/>
  <c r="BN118" i="3" s="1"/>
  <c r="BN6" i="3" s="1"/>
  <c r="BR159" i="3"/>
  <c r="BR158" i="3" s="1"/>
  <c r="BR124" i="3" s="1"/>
  <c r="BR123" i="3" s="1"/>
  <c r="BR118" i="3" s="1"/>
  <c r="BR6" i="3" s="1"/>
  <c r="BV159" i="3"/>
  <c r="BV158" i="3" s="1"/>
  <c r="BV124" i="3" s="1"/>
  <c r="BV123" i="3" s="1"/>
  <c r="BV118" i="3" s="1"/>
  <c r="BV6" i="3" s="1"/>
  <c r="BZ159" i="3"/>
  <c r="BZ158" i="3" s="1"/>
  <c r="BZ124" i="3" s="1"/>
  <c r="BZ123" i="3" s="1"/>
  <c r="BZ118" i="3" s="1"/>
  <c r="BZ6" i="3" s="1"/>
  <c r="CD159" i="3"/>
  <c r="CD158" i="3" s="1"/>
  <c r="CD124" i="3" s="1"/>
  <c r="CD123" i="3" s="1"/>
  <c r="CD118" i="3" s="1"/>
  <c r="CD6" i="3" s="1"/>
  <c r="CH159" i="3"/>
  <c r="CH158" i="3" s="1"/>
  <c r="CH124" i="3" s="1"/>
  <c r="CH123" i="3" s="1"/>
  <c r="CH118" i="3" s="1"/>
  <c r="CH6" i="3" s="1"/>
  <c r="CL159" i="3"/>
  <c r="CL158" i="3" s="1"/>
  <c r="CP159" i="3"/>
  <c r="CP158" i="3" s="1"/>
  <c r="CP124" i="3" s="1"/>
  <c r="CP123" i="3" s="1"/>
  <c r="CP118" i="3" s="1"/>
  <c r="CP6" i="3" s="1"/>
  <c r="CT159" i="3"/>
  <c r="CT158" i="3" s="1"/>
  <c r="CT124" i="3" s="1"/>
  <c r="CT123" i="3" s="1"/>
  <c r="CT118" i="3" s="1"/>
  <c r="CT6" i="3" s="1"/>
  <c r="CX159" i="3"/>
  <c r="CX158" i="3" s="1"/>
  <c r="CX124" i="3" s="1"/>
  <c r="CX123" i="3" s="1"/>
  <c r="CX118" i="3" s="1"/>
  <c r="CX6" i="3" s="1"/>
  <c r="DB159" i="3"/>
  <c r="DB158" i="3" s="1"/>
  <c r="DB124" i="3" s="1"/>
  <c r="DB123" i="3" s="1"/>
  <c r="DB118" i="3" s="1"/>
  <c r="DB6" i="3" s="1"/>
  <c r="DF159" i="3"/>
  <c r="DF158" i="3" s="1"/>
  <c r="DF124" i="3" s="1"/>
  <c r="DF123" i="3" s="1"/>
  <c r="DF118" i="3" s="1"/>
  <c r="DF6" i="3" s="1"/>
  <c r="DJ159" i="3"/>
  <c r="DJ158" i="3" s="1"/>
  <c r="DJ124" i="3" s="1"/>
  <c r="DJ123" i="3" s="1"/>
  <c r="DJ118" i="3" s="1"/>
  <c r="DJ6" i="3" s="1"/>
  <c r="K10" i="2"/>
  <c r="K9" i="2" s="1"/>
  <c r="P3" i="1"/>
  <c r="P2" i="1" s="1"/>
  <c r="M3" i="1"/>
  <c r="M2" i="1" s="1"/>
  <c r="Q3" i="1"/>
  <c r="Q2" i="1" s="1"/>
  <c r="CX5" i="3" l="1"/>
  <c r="CX4" i="3"/>
  <c r="CH5" i="3"/>
  <c r="CH4" i="3"/>
  <c r="BR5" i="3"/>
  <c r="BR4" i="3"/>
  <c r="BB5" i="3"/>
  <c r="BB4" i="3"/>
  <c r="AL5" i="3"/>
  <c r="AL4" i="3"/>
  <c r="V5" i="3"/>
  <c r="V4" i="3"/>
  <c r="DA5" i="3"/>
  <c r="DA4" i="3"/>
  <c r="BU5" i="3"/>
  <c r="BU4" i="3"/>
  <c r="I5" i="3"/>
  <c r="I4" i="3"/>
  <c r="Z5" i="3"/>
  <c r="Z4" i="3"/>
  <c r="DJ5" i="3"/>
  <c r="DJ4" i="3"/>
  <c r="CT5" i="3"/>
  <c r="CT4" i="3"/>
  <c r="CD5" i="3"/>
  <c r="CD4" i="3"/>
  <c r="BN5" i="3"/>
  <c r="BN4" i="3"/>
  <c r="AX5" i="3"/>
  <c r="AX4" i="3"/>
  <c r="AH5" i="3"/>
  <c r="AH4" i="3"/>
  <c r="R5" i="3"/>
  <c r="R4" i="3"/>
  <c r="DK4" i="3"/>
  <c r="DK5" i="3"/>
  <c r="CE4" i="3"/>
  <c r="CE5" i="3"/>
  <c r="AY4" i="3"/>
  <c r="AY5" i="3"/>
  <c r="S4" i="3"/>
  <c r="S5" i="3"/>
  <c r="DF5" i="3"/>
  <c r="DF4" i="3"/>
  <c r="CP5" i="3"/>
  <c r="CP4" i="3"/>
  <c r="BZ5" i="3"/>
  <c r="BZ4" i="3"/>
  <c r="BJ5" i="3"/>
  <c r="BJ4" i="3"/>
  <c r="AT5" i="3"/>
  <c r="AT4" i="3"/>
  <c r="AD5" i="3"/>
  <c r="AD4" i="3"/>
  <c r="N5" i="3"/>
  <c r="N4" i="3"/>
  <c r="DI5" i="3"/>
  <c r="DI4" i="3"/>
  <c r="AO5" i="3"/>
  <c r="AO4" i="3"/>
  <c r="DB5" i="3"/>
  <c r="DB4" i="3"/>
  <c r="BV5" i="3"/>
  <c r="BV4" i="3"/>
  <c r="BF5" i="3"/>
  <c r="BF4" i="3"/>
  <c r="AP5" i="3"/>
  <c r="AP4" i="3"/>
  <c r="J5" i="3"/>
  <c r="J4" i="3"/>
  <c r="CK5" i="3"/>
  <c r="CK4" i="3"/>
  <c r="Y5" i="3"/>
  <c r="Y4" i="3"/>
  <c r="CM5" i="3"/>
  <c r="CM4" i="3"/>
  <c r="BG5" i="3"/>
  <c r="BG4" i="3"/>
  <c r="AA5" i="3"/>
  <c r="AA4" i="3"/>
  <c r="CL5" i="3"/>
  <c r="CL4" i="3"/>
  <c r="DG5" i="3"/>
  <c r="DG4" i="3"/>
  <c r="CQ4" i="3"/>
  <c r="CQ5" i="3"/>
  <c r="CA4" i="3"/>
  <c r="CA5" i="3"/>
  <c r="BK4" i="3"/>
  <c r="BK5" i="3"/>
  <c r="AU4" i="3"/>
  <c r="AU5" i="3"/>
  <c r="AE4" i="3"/>
  <c r="AE5" i="3"/>
  <c r="O4" i="3"/>
  <c r="O5" i="3"/>
  <c r="AB5" i="3"/>
  <c r="AB4" i="3"/>
  <c r="AG5" i="3"/>
  <c r="AG4" i="3"/>
  <c r="BO4" i="3"/>
  <c r="BO5" i="3"/>
  <c r="BE5" i="3"/>
  <c r="BE4" i="3"/>
  <c r="DC4" i="3"/>
  <c r="DC5" i="3"/>
  <c r="AQ5" i="3"/>
  <c r="AQ4" i="3"/>
  <c r="L5" i="3"/>
  <c r="L4" i="3"/>
  <c r="CV5" i="3"/>
  <c r="CV4" i="3"/>
  <c r="CY5" i="3"/>
  <c r="CY4" i="3"/>
  <c r="CI5" i="3"/>
  <c r="CI4" i="3"/>
  <c r="BS5" i="3"/>
  <c r="BS4" i="3"/>
  <c r="BC5" i="3"/>
  <c r="BC4" i="3"/>
  <c r="AM5" i="3"/>
  <c r="AM4" i="3"/>
  <c r="W5" i="3"/>
  <c r="W4" i="3"/>
  <c r="BH5" i="3"/>
  <c r="BH4" i="3"/>
  <c r="BP5" i="3"/>
  <c r="BP4" i="3"/>
  <c r="CU4" i="3"/>
  <c r="CU5" i="3"/>
  <c r="AI4" i="3"/>
  <c r="AI5" i="3"/>
  <c r="BW5" i="3"/>
  <c r="BW4" i="3"/>
  <c r="K5" i="3"/>
  <c r="K4" i="3"/>
  <c r="AR5" i="3"/>
  <c r="AR4" i="3"/>
  <c r="AJ5" i="3"/>
  <c r="AJ4" i="3"/>
  <c r="Q5" i="3"/>
  <c r="Q4" i="3"/>
</calcChain>
</file>

<file path=xl/sharedStrings.xml><?xml version="1.0" encoding="utf-8"?>
<sst xmlns="http://schemas.openxmlformats.org/spreadsheetml/2006/main" count="1295" uniqueCount="928">
  <si>
    <t>ลำดับ</t>
  </si>
  <si>
    <t>กิจกรรม</t>
  </si>
  <si>
    <t>หลักฐานประกอบ</t>
  </si>
  <si>
    <t>ผู้รับผิดชอบ</t>
  </si>
  <si>
    <t>คะแนนเต็ม</t>
  </si>
  <si>
    <t>เมือง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</si>
  <si>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</si>
  <si>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</si>
  <si>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</si>
  <si>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</si>
  <si>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</si>
  <si>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</si>
  <si>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</si>
  <si>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</si>
  <si>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1. นโยบายจากกระทรวงสาธารณสุข/ยุทธศาสตร์สุขภาพจังหวัดสระแก้ว และนโยบายนายแพทย์ สสจ.สระแก้ว</t>
  </si>
  <si>
    <t>น้ำหนักรวม</t>
  </si>
  <si>
    <t>น้ำหนักตัวชี้วัด</t>
  </si>
  <si>
    <t>ร้อยละของเด็กอายุ 0-5 ปี มีพัฒนาการสมวัย</t>
  </si>
  <si>
    <t xml:space="preserve">น.ส.ปวีณภัสสร์ คล้ำศิริ </t>
  </si>
  <si>
    <t>ตัวชี้วัดย่อย</t>
  </si>
  <si>
    <t>1 คะแนน</t>
  </si>
  <si>
    <t>2 คะแนน</t>
  </si>
  <si>
    <t>3 คะแนน</t>
  </si>
  <si>
    <t>4 คะแนน</t>
  </si>
  <si>
    <t>5 คะแนน</t>
  </si>
  <si>
    <t>ความครอบคลุมการคัดกรองพัฒนาการ</t>
  </si>
  <si>
    <t>&lt;50%</t>
  </si>
  <si>
    <t>50-59%</t>
  </si>
  <si>
    <t>60-69%</t>
  </si>
  <si>
    <t>70-79%</t>
  </si>
  <si>
    <t>≥80%</t>
  </si>
  <si>
    <t>ข้อมูลจาก HDC กระทรวงสาธารณสุขตัดยอด ณ วันที่ 26 มิถุนายน 2560</t>
  </si>
  <si>
    <t xml:space="preserve">การติดตามพัฒนาการ  </t>
  </si>
  <si>
    <t>&lt;60%</t>
  </si>
  <si>
    <t>80-89%</t>
  </si>
  <si>
    <t>≥90%</t>
  </si>
  <si>
    <t>บริการกระตุ้นพัฒนาการ</t>
  </si>
  <si>
    <t>ไม่มีบริการ แต่มีการส่งต่อ</t>
  </si>
  <si>
    <t>มีบริการ</t>
  </si>
  <si>
    <t>ร้อยละของเด็กอายุ 0-5 ปี สูงดีสมส่วน และส่วนสูงเฉลี่ยที่อายุ 5 ปี</t>
  </si>
  <si>
    <t>คะแนน</t>
  </si>
  <si>
    <t>ร้อยละที่เพิ่มขึ้น</t>
  </si>
  <si>
    <t>ร้อยละ</t>
  </si>
  <si>
    <t xml:space="preserve">เพิ่มขึ้น 2 % </t>
  </si>
  <si>
    <t>เพิ่มขึ้น 3 %</t>
  </si>
  <si>
    <t>เพิ่มขึ้น 4 %</t>
  </si>
  <si>
    <t>เพิ่มขึ้น 5 %</t>
  </si>
  <si>
    <t>เพิ่มขึ้น 6 %</t>
  </si>
  <si>
    <t>อัตราการคลอดมีชีพในหญิงอายุ 15-19 ปี</t>
  </si>
  <si>
    <t>น.ส.สุลีรัตน์ เพ็ชรสมบัติ</t>
  </si>
  <si>
    <t xml:space="preserve">เกณฑ์ให้คะแนน ดังนี้ 
ผ่านเกณฑ์ 1 ข้อย่อย ได้ 1 คะแนน 
ผ่านเกณฑ์ 2 ข้อย่อย ได้ 3 คะแนน 
ผ่านเกณฑ์ 3 ข้อย่อย ได้ 5 คะแนน </t>
  </si>
  <si>
    <t>1.แบบประเมินตนเองอำเภออนามัยการเจริญพันธุ์ 
2.ข้อมูลจาก HDC กระทรวงสาธารณสุขตัดยอด ณ วันที่ 26 มิถุนายน 2560</t>
  </si>
  <si>
    <t>ผ่าน</t>
  </si>
  <si>
    <t>ไม่ผ่าน</t>
  </si>
  <si>
    <t>3.1 อำเภออนามัยการเจริญพันธุ์</t>
  </si>
  <si>
    <t>ผ่านเกณฑ์ประเมินจากศูนย์อนามัย</t>
  </si>
  <si>
    <t xml:space="preserve">ยังไม่ประเมินหรือประเมินไม่ผ่านเกณฑ์ </t>
  </si>
  <si>
    <t>การผ่านเกณฑ์</t>
  </si>
  <si>
    <t>3.2 วัยรุ่นตั้งครรภ์ซ้ำ</t>
  </si>
  <si>
    <t xml:space="preserve">ลดลงจากปีที่แล้ว </t>
  </si>
  <si>
    <t xml:space="preserve">เท่ากับหรือเพิ่มขึ้นจากปีที่แล้ว </t>
  </si>
  <si>
    <t>3.3 อัตราการคลอดในมารดาอายุ 15-19 ปี</t>
  </si>
  <si>
    <t>ไม่เกิน 50 ต่อพัน</t>
  </si>
  <si>
    <t>มากกว่า 50.01  ต่อพัน</t>
  </si>
  <si>
    <t>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</t>
  </si>
  <si>
    <t>รายงานผลการประเมิน</t>
  </si>
  <si>
    <t xml:space="preserve">นายจาตุรงค์ จันทร์เรือง </t>
  </si>
  <si>
    <t xml:space="preserve">ตำบลที่มีระบบส่งเสริมสุขภาพดูแลผู้สูงอายุ ผู้พิการและผู้ด้อยโอกาส และ
การดูแลระยะยาว (Long Term Care) ในชุมชน ผ่านเกณฑ์ 
ร้อยละ  90.01 - 100 ได้ 5 คะแนน 
ร้อยละ 80.1 - 90 ได้ 4 คะแนน 
ร้อยละ 70.1 - 80 ได้ 3 คะแนน 
ร้อยละ 60.1 - 70 ได้ 2 คะแนน 
ร้อยละ 50.1 - 60 ได้ 1คะแนน 
</t>
  </si>
  <si>
    <t>ร้อยละที่ได้</t>
  </si>
  <si>
    <t>ร้อยละของโรงพยาบาลที่พัฒนาอนามัยสิ่งแวดล้อมได้ตามเกณฑ์ GREEN&amp;CLEAN Hospital</t>
  </si>
  <si>
    <r>
      <t xml:space="preserve">1. </t>
    </r>
    <r>
      <rPr>
        <u/>
        <sz val="14"/>
        <color rgb="FF000000"/>
        <rFont val="TH SarabunPSK"/>
        <family val="2"/>
      </rPr>
      <t>รพ</t>
    </r>
    <r>
      <rPr>
        <sz val="14"/>
        <color rgb="FF000000"/>
        <rFont val="TH SarabunPSK"/>
        <family val="2"/>
      </rPr>
      <t>.พัฒนาได้ตามเกณฑ์ GREEN &amp; CLEAN Hospitalระดับพื้นฐาน (วัดการดำเนินงานของ รพ.)
ผ่านพื้นฐาน = 1
ไม่ผ่านพื้นฐาน = 0</t>
    </r>
  </si>
  <si>
    <t>แบบประเมิน GREEN&amp;CLEAN Hospital</t>
  </si>
  <si>
    <t>นายเอกชัย  หอมชื่น</t>
  </si>
  <si>
    <r>
      <t xml:space="preserve">2. </t>
    </r>
    <r>
      <rPr>
        <u/>
        <sz val="14"/>
        <color rgb="FF000000"/>
        <rFont val="TH SarabunPSK"/>
        <family val="2"/>
      </rPr>
      <t>รพ,</t>
    </r>
    <r>
      <rPr>
        <sz val="14"/>
        <color rgb="FF000000"/>
        <rFont val="TH SarabunPSK"/>
        <family val="2"/>
      </rPr>
      <t>บันทึกข้อมูล GREEN ในระบบโปรแกรม carbonfootprint ของกรมอนามัย (วัดการดำเนินงานของ รพ.)
ไม่มีบันทึกขัอมูล = 0
มีบันทึกข้อมูล มีความสมบูรณ์มากกว่า 60% = 0.5
มีบันทึกข้อมูลสมบูรณ์ = 1</t>
    </r>
  </si>
  <si>
    <t>รายงานการบันทึกข้อมูลโปรแกรม carbonfootprin</t>
  </si>
  <si>
    <r>
      <t>3. ร้อยละ 100  ของ</t>
    </r>
    <r>
      <rPr>
        <u/>
        <sz val="14"/>
        <color rgb="FF000000"/>
        <rFont val="TH SarabunPSK"/>
        <family val="2"/>
      </rPr>
      <t xml:space="preserve">เครือข่ายสุขภาพระดับอำเภอ </t>
    </r>
    <r>
      <rPr>
        <sz val="14"/>
        <color rgb="FF000000"/>
        <rFont val="TH SarabunPSK"/>
        <family val="2"/>
      </rPr>
      <t>ดำเนินการขับเคลื่อน และประเมิน รพ. / รพ.สต.ตามเกณฑ์ GREEN &amp; CLEAN Hospital (วัดผลการดำเนินงานภาพรวมของเครือข่าย)
ต่ำกว่า 80  = 0
80-90     = 1
90-100   = 2</t>
    </r>
  </si>
  <si>
    <t>เอกสาร/คำสั่ง/แผนงานสนับสนุน</t>
  </si>
  <si>
    <r>
      <t>4. ร้อยละ 75 ของ รพ. / รพ.สต. ใน</t>
    </r>
    <r>
      <rPr>
        <u/>
        <sz val="14"/>
        <color rgb="FF000000"/>
        <rFont val="TH SarabunPSK"/>
        <family val="2"/>
      </rPr>
      <t xml:space="preserve">เครือข่ายบริการสุขภาพระดับอำเภอ </t>
    </r>
    <r>
      <rPr>
        <sz val="14"/>
        <color rgb="FF000000"/>
        <rFont val="TH SarabunPSK"/>
        <family val="2"/>
      </rPr>
      <t xml:space="preserve">พัฒนาได้ตามเกณฑ์ GREEN &amp; CLEAN Hospitalระดับพื้นฐาน
ต่ำกว่าร้อยละ 64 = 0 คะแนน     ร้อยละ65 - 74 = 1 คะแนน 
ร้อยละ74 - 84 = 2 คะแนน        ร้อยละ85 ขึ้นไป = 3 คะแนน </t>
    </r>
  </si>
  <si>
    <r>
      <t>5. ร้อยละ 75 ของ ของ รพ. / รพ.สต. ใน</t>
    </r>
    <r>
      <rPr>
        <u/>
        <sz val="14"/>
        <color rgb="FF000000"/>
        <rFont val="TH SarabunPSK"/>
        <family val="2"/>
      </rPr>
      <t>เครือข่ายบริการสุขภาพระดับอำเภอ</t>
    </r>
    <r>
      <rPr>
        <sz val="14"/>
        <color rgb="FF000000"/>
        <rFont val="TH SarabunPSK"/>
        <family val="2"/>
      </rPr>
      <t xml:space="preserve">มีการบันทึกข้อมูล carbonfootprint และบันทึกข้อมูล GREEN ในระบบโปรแกรม carbonfootprint ของกรมอนามัย
ต่ำกว่าร้อยละ 64 = 0 คะแนน     ร้อยละ65 - 74 = 1 คะแนน 
ร้อยละ74 - 84 = 2 คะแนน        ร้อยละ85 ขึ้นไป = 3 คะแนน </t>
    </r>
  </si>
  <si>
    <t xml:space="preserve">รายงานการบันทึกข้อมูลโปรแกรม carbonfootprint </t>
  </si>
  <si>
    <r>
      <t>การดำเนินงานของอำเภอควบคุมโรคเข้มแข็งแบบยั่งยืน</t>
    </r>
    <r>
      <rPr>
        <sz val="14"/>
        <color theme="1"/>
        <rFont val="TH SarabunPSK"/>
        <family val="2"/>
      </rPr>
      <t>และตำบลสุขภาพหนึ่งเดียว One Health</t>
    </r>
  </si>
  <si>
    <t>ระดับความสำเร็จของอำเภอควบคุมโรคเข้มแข็งแบบยั่งยืนภายใต้ระบบสุขภาพอำเภอDHS (ระดับความสำเร็จของอำเภอบริหารจัดให้เกิดการพัฒนาอำเภอควบคุมโรคเข้มแข็งแบบยั่งยืน)</t>
  </si>
  <si>
    <t>สุธี วรรณา</t>
  </si>
  <si>
    <t xml:space="preserve">ด้านที่ 1 มีการจัดตั้งศูนย์ประสานงานควบคุมโรคเข้มแข็งแบบยั่งยืนระดับอำเภอ(10 คะแนน) </t>
  </si>
  <si>
    <t>การประเมินโดยกรรมการระดับจังหวัด  อำเภอสรุปผลการดำเนินงานรายไตรมาส โดยดูจากจากแฟ้มสรุปผลการดำเนินงาน และเวปไซต์ของสำนักจัดการความรู้ กรมควบคุมโรค  รายงาน และการประเมิน</t>
  </si>
  <si>
    <t>ด้านที่ 2. มีคณะกรรมการการดำเนินงานอำเภอควบคุมโรคเข้มแข็งแบบยั่งยืนระดับอำเภอ (10 คะแนน)</t>
  </si>
  <si>
    <t xml:space="preserve">ด้านที่ 3 มีการวางแผน การดำเนินงานตามแผน กำกับติดตามและประเมินผลการป้องกันควบคุมโรคและภัยสุขภาพ และมีการระดมทรัพยากรหรือการสนับสนุนงบประมาณจากหน่วยงานที่เกี่ยวข้องเป็นรูปธรรม </t>
  </si>
  <si>
    <t>ด้านที่ 4 มีผลสำเร็จของการดำเนินงานอำเภอป้องกันควบคุมโรคเข้มแข็งแบบยั่งยืน (60 คะแนน)</t>
  </si>
  <si>
    <t xml:space="preserve">    1. มีระบบระบาดวิทยาที่ดีในระดับอำเภอ (20คะแนน)</t>
  </si>
  <si>
    <t xml:space="preserve">    2. มีผลสำเร็จของการควบคุมป้องกันโรคที่สำคัญตามนโยบายกระทรวงสาธารณสุข 2 โรค  (บังคับวัณโรคทุกอำเภอ 1 โรค) และโรค/ภัยสุขภาพเป็นปัญหาในพื้นที่ 3 โรค (20 คะแนน) </t>
  </si>
  <si>
    <t xml:space="preserve">  -โรควัณโรค</t>
  </si>
  <si>
    <t xml:space="preserve">  -โรคนโนบายอีก 1 โรค</t>
  </si>
  <si>
    <t xml:space="preserve">  -โรคปัญหาของพื้นที่ โรคที่ 1 </t>
  </si>
  <si>
    <t xml:space="preserve">  -โรคปัญหาของพื้นที่ โรคที่ 2</t>
  </si>
  <si>
    <t xml:space="preserve">  -โรคปัญหาของพื้นที่ โรคที่ 3</t>
  </si>
  <si>
    <t>ด้านที่ 5 มีผลงานเด่น (Best Practice ) (๑๐คะแนน)</t>
  </si>
  <si>
    <t>1) มีนวัตกรรม กิจกรรมเด่น (๕ คะแนน)</t>
  </si>
  <si>
    <t>2) มีการสรุปผลการดำเนินงานและถอดบทเรียน เพื่อการพัฒนาในปีต่อไป (๕ คะแนน)</t>
  </si>
  <si>
    <t xml:space="preserve">ระดับความสำเร็จในการบรรลุผลสัมฤทธิ์ของการดำเนินงานสุขภาพหนึ่งเดียว (One Health)
</t>
  </si>
  <si>
    <t>ประวิทย์ คำนึง</t>
  </si>
  <si>
    <t xml:space="preserve">เกณฑ์การประเมิน ระดับตำบล </t>
  </si>
  <si>
    <t>การประเมิน , ตำบลสรุปผลการดำเนินงานรายไตรมาส</t>
  </si>
  <si>
    <t>ด้านที่ 1 ศูนย์ประสานงานเครือข่ายสุขภาพหนึ่งเดียวระดับตำบล (10 คะแนน)</t>
  </si>
  <si>
    <t>จากแฟ้มสรุปผลการดำเนินงาน โปรแกรมคอมพิวเตอร์ที่เกี่ยวข้อง</t>
  </si>
  <si>
    <t>1.มีการจัดตั้งศูนย์ประสานงานเครือข่ายสุขภาพหนึ่งเดียวระดับตำบล (2 คะแนน)</t>
  </si>
  <si>
    <t xml:space="preserve">2.มีคณะกรรมการสุขภาพหนึ่งเดียวระดับตำบล (8 คะแนน)
 </t>
  </si>
  <si>
    <t>ด้านที่ 2 ระบบระบาดวิทยาที่ดีในระดับตำบล (30 คะแนน)</t>
  </si>
  <si>
    <t xml:space="preserve">1) มี SRRT One Health ระดับตำบล มีความพร้อมและปฏิบัติงานได้อย่างมีประสิทธิภาพ(10 คะแนน)  </t>
  </si>
  <si>
    <t>2) มีระบบเฝ้าระวังทางระบาดวิทยาและฐานข้อมูล ครบ 3 ด้าน ดังนี้ (10 คะแนน)</t>
  </si>
  <si>
    <t>3) มีระบบข้อมูลและการเฝ้าระวังโรคและภัยสุขภาพ (10 คะแนน)</t>
  </si>
  <si>
    <t>ด้านที่ 3 มีการวางแผน การดำเนินงานตามแผน กำกับติดตามและประเมินผลการป้องกันควบคุมโรคและภัยสุขภาพ และมีการระดมทรัพยากรหรือการสนับสนุนงบประมาณจากหน่วยงานที่เกี่ยวข้องเป็นรูปธรรม (10 คะแนน)</t>
  </si>
  <si>
    <t>1.มีการวางแผน การดำเนินงานตามแผน กำกับติดตามและประเมินผล การป้องกันควบคุมโรคและภัยสุขภาพ (5 คะแนน)</t>
  </si>
  <si>
    <t>2.มีการสนับสนุนงบประมาณจากหน่วยงานที่เกี่ยวข้องเป็นรูปธรรม (5 คะแนน)</t>
  </si>
  <si>
    <t>ด้านที่ 4 มีผลสำเร็จของการดำเนินงานสุขภาพหนึ่งเดียว (30 คะแนน)</t>
  </si>
  <si>
    <t>1) โรคนโยบายที่สำคัญของจังหวัดโรคพิษสุนัขบ้า (10 คะแนน)</t>
  </si>
  <si>
    <t>2) ให้ดำเนินงานโรคพยาธิใบไม้ตับ (10 คะแนน)</t>
  </si>
  <si>
    <t xml:space="preserve">3)  โรคที่เป็นปัญหาในพื้นที่ ด้าน คน สัตว์ และสิ่งแวดล้อม ปี 2560 อีก 1 โรค/ภัยสุขภาพ (10 คะแนน) คะแนนตามเกณฑ์ตัวชี้วัดของโรคที่เลือก (ตาม Template อำเภอควบคุมโรคเข้มแข็งแบบยั่งยืน)
</t>
  </si>
  <si>
    <t>ด้านที่ 5 มีผลงานเด่น (Best Practice ) (20 คะแนน)</t>
  </si>
  <si>
    <t>1) มีนวัตกรรม กิจกรรมเด่น ด้านสุขภาพหนึ่งเดียวระดับตำบล (10 คะแนน)</t>
  </si>
  <si>
    <t>2) มีการสรุปผลการดำเนินงานและถอดบทเรียน เพื่อการพัฒนาในปีต่อไป (10 คะแนน)</t>
  </si>
  <si>
    <t>นับจำนวนตำบลที่ได้คะแนนร้อยละ 80 ขึ้นไป ถือว่าผ่านเกณฑ์มาตรฐานตำบลสุขภาพหนึ่งเดียว</t>
  </si>
  <si>
    <t xml:space="preserve">ร้อยละ 80 ของตำบลที่ดำเนินงานสุขภาพหนึ่งเดียว ผ่านเกณฑ์มาตรฐาน (ได้คะแนนร้อยละ 80  ขึ้นไป) 
</t>
  </si>
  <si>
    <t>ร้อยละของตำบลที่ผ่านเกณฑ์มาตรฐาน</t>
  </si>
  <si>
    <t>คิดตามสัดส่วนของตัวชี้วัดทั้งหมด</t>
  </si>
  <si>
    <t>เต็ม %</t>
  </si>
  <si>
    <t xml:space="preserve"> ร้อยละ 80.00 ขึ้นไป</t>
  </si>
  <si>
    <t xml:space="preserve"> ร้อยละ 70.00-79.99</t>
  </si>
  <si>
    <t xml:space="preserve"> ร้อยละ 60.00-69.99</t>
  </si>
  <si>
    <t xml:space="preserve"> ร้อยละ 50.00-59.99</t>
  </si>
  <si>
    <t xml:space="preserve"> ร้อยละ 40.00-49.99</t>
  </si>
  <si>
    <t xml:space="preserve"> ต่ำกว่าร้อยละ 40.00</t>
  </si>
  <si>
    <t>ร้อยละของอำเภอมีศูนย์ปฏิบัติการภาวะฉุกเฉิน (EOC) และทีมตระหนักรู้สถานการณ์ (SAT) ที่สามารถปฏิบัติงานได้จริง</t>
  </si>
  <si>
    <t xml:space="preserve">1.ระบบปฏิบัติการ(10 คะแนน)
</t>
  </si>
  <si>
    <t>1.1 จัดทำโครงสร้างระบบ ICS รองรับศูนย์ปฏิบัติการภาวะฉุกเฉิน(EOC) (5 คะแนน)</t>
  </si>
  <si>
    <t xml:space="preserve"> - หลักฐานคำสั่งแต่งตั้งคณะกรรมการตามระบบ ICS และศูนย์ EOC  ระดับอำเภอ
</t>
  </si>
  <si>
    <t>1.2 จัดทีมตระหนักรู้สถานการณ์ (SAT) ระดับอำเภอ  (5 คะแนน)</t>
  </si>
  <si>
    <t xml:space="preserve"> - หลักฐานคำสั่งแต่งตั้งทีมตระหนักรู้สถานการณ์ (SAT) ระดับอำเภอ </t>
  </si>
  <si>
    <t xml:space="preserve">2. EOC ระดับอำเภอ (15  คะแนน)
</t>
  </si>
  <si>
    <t xml:space="preserve"> 2.1 จัดเตรียมสถานที่/อุปกรณ์ตามความเหมาะสมเพื่อรองรับการเปิดศูนย์ EOC  (5 คะแนน)
</t>
  </si>
  <si>
    <t xml:space="preserve"> - มีห้อง EOC และเครื่องมือ/อุปกรณ์  จัดทำทะเบียนทรัพยากร ได้แก่ บุคลากร อุปกรณ์สือสาร เครื่องมือ/อุปกรณ์ฉุกเฉิน ฯลฯ
</t>
  </si>
  <si>
    <t xml:space="preserve"> 2.2 จัดระบบเฝ้าระวังและรายงาน กรณีเกิดสาธารณภัย (5 คะแนน)</t>
  </si>
  <si>
    <t xml:space="preserve"> - flow chart SAT /ระบบเฝ้าระวังโรคระบาดและสาธารณภัย</t>
  </si>
  <si>
    <t xml:space="preserve"> 2.3 มีแผนงานโครงการ EOC&amp;SAT (5 คะแนน)</t>
  </si>
  <si>
    <t xml:space="preserve"> - แผนงาน/โครงการ </t>
  </si>
  <si>
    <t xml:space="preserve"> 3 แผนงาน/โครงการ (15 คะแนน)
</t>
  </si>
  <si>
    <t xml:space="preserve"> 
</t>
  </si>
  <si>
    <t xml:space="preserve"> 3.1 วิเคราะห์ และจัดลำดับสาธารณภัยที่เสี่ยงในพื้นที่ (2 คะแนน)
</t>
  </si>
  <si>
    <t xml:space="preserve"> - แบบสรุปการวิเคราะห์สาธาณรภัย</t>
  </si>
  <si>
    <t xml:space="preserve"> 3.2  ทีม SAT ระดับอำเภอได้รับการชี้แจงแนวทางการปฏิบัติงาน/อบรมพื้นฐาน (3 คะแนน)</t>
  </si>
  <si>
    <t xml:space="preserve"> - รายชื่อผู้รับการชี้แจงและอบรมการปฏิบัติงานขั้นพื้นฐาน</t>
  </si>
  <si>
    <t xml:space="preserve"> 3.3 จัดทำแผนตอบโต้ฯ สาธารณภัยที่เสี่ยงในพื้นที่ (5 คะแนน)</t>
  </si>
  <si>
    <t xml:space="preserve"> - มีแผนตอบโต้ฯ กรณีที่เป็นสาธารณภัย</t>
  </si>
  <si>
    <t xml:space="preserve"> 3.4 แผนประคองกิจการ (5 คะแนน)</t>
  </si>
  <si>
    <t xml:space="preserve"> - มีแผนประคองกิจการ</t>
  </si>
  <si>
    <t>4. ผลงาน 40 คะแนน</t>
  </si>
  <si>
    <t xml:space="preserve"> 4.1  ดำเนินการตามแผนงานโครงการจนแล้วเสร็จ  (10 คะแนน)
</t>
  </si>
  <si>
    <t xml:space="preserve"> - สรุปผลงานตามแผนงาน/โครงการ
</t>
  </si>
  <si>
    <t xml:space="preserve"> 4.2 การซ้อมแผนเพื่อเปิดศูนย์ EOC &amp;ICS  ระดับอำเภอ อย่างน้อย 1 ครั้ง (10 คะแนน) </t>
  </si>
  <si>
    <t xml:space="preserve"> -สรุปรายงานผลการซ้อมแผนเพื่อเปิด EOC ระดับอำเภอ</t>
  </si>
  <si>
    <t xml:space="preserve"> 4.3 เปิดศูนย์ตอบโต้ภาวะฉุกฉินฯ และจัดทำ Action Plan และดำเนินการตอบโต้ฯ  
(หรือกรณีไม่มีสาธารณภัยต้อง  ซ้อมแผนอุบัติเหตุหมู่หรือสาธารณภัยในพื้นที่ 2 ครั้ง/ปี) (20 คะแนน)</t>
  </si>
  <si>
    <t xml:space="preserve"> - รายงานประชุมเปิด-ปิดแผนสาธารณภัย Action Plan  หรือสรุปผลการซ้อมแผนฯ หรือสรุปผลการซ้อมแผนฯ  กรณีไม่เกิด  สาธารณภัยในพื้นที่
</t>
  </si>
  <si>
    <t xml:space="preserve"> 5. ผลงานเด่น(20 คะแนน)
</t>
  </si>
  <si>
    <t xml:space="preserve"> - มีนวตกรรม Excellance  OEC ระดับอำเภออำเภอ/วิจัย ฯลฯ  (10 คะแนน)
</t>
  </si>
  <si>
    <t xml:space="preserve"> - เอกสารเป็นรูปธรรม</t>
  </si>
  <si>
    <t xml:space="preserve"> - สรุปผลงาน/ถอดบทเรียน (10 คะแนน)</t>
  </si>
  <si>
    <t>คะแนนรวม</t>
  </si>
  <si>
    <t>ร้อยละของผู้ป่วยเบาหวานที่ควบคุมระดับน้ำตาลในเลือดได้ดี</t>
  </si>
  <si>
    <t>ภัทรา
กรองกาญจน์</t>
  </si>
  <si>
    <t>ผลงาน</t>
  </si>
  <si>
    <t>≥ ร้อยละ 40</t>
  </si>
  <si>
    <t xml:space="preserve"> 1 คะแนน</t>
  </si>
  <si>
    <t>35-39.99</t>
  </si>
  <si>
    <t>0.5 คะแนน</t>
  </si>
  <si>
    <t>&lt; 35</t>
  </si>
  <si>
    <t>0 คะแนน</t>
  </si>
  <si>
    <t>ร้อยละผู้ป่วยความดันโลหิตสูงที่ควบคุมความดันโลหิตได้ดี</t>
  </si>
  <si>
    <t>≥ ร้อยละ 50</t>
  </si>
  <si>
    <t>45-49.99</t>
  </si>
  <si>
    <t>&lt; 45</t>
  </si>
  <si>
    <t>อัตราตายของผู้ป่วยโรคหลอดเลือดสมอง</t>
  </si>
  <si>
    <t>≤ ร้อยละ 40 ต่อแสนประชากร</t>
  </si>
  <si>
    <t xml:space="preserve"> 0.5 คะแนน</t>
  </si>
  <si>
    <t>40.01-44.99 ต่อแสนประชากร</t>
  </si>
  <si>
    <t>0.25 คะแนน</t>
  </si>
  <si>
    <t>&gt; 45 ต่อแสนประชากร</t>
  </si>
  <si>
    <t xml:space="preserve"> อัตราตายของผู้ป่วยโรคหลอดเลือดหัวใจ</t>
  </si>
  <si>
    <t>ลดลงร้อยละ 1 ต่อแสนประชากรจากปี 2559</t>
  </si>
  <si>
    <t>ร้อยละที่ลดลง</t>
  </si>
  <si>
    <t>ลดลงร้อยละ 0.5-0.99 ต่อแสนประชากรจากปี 2559</t>
  </si>
  <si>
    <t>ลดลงร้อยละ 0.25-0.24 ต่อแสนประชากรจากปี 2559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</si>
  <si>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</si>
  <si>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≥ ร้อยละ 80</t>
  </si>
  <si>
    <t>70-79.99</t>
  </si>
  <si>
    <t>&lt; 70</t>
  </si>
  <si>
    <t>ร้อยละของผู้ป่วย CKD ที่มีอัตราการลดลงของ eGFR&lt;4 ml/min/1.73m2/yr</t>
  </si>
  <si>
    <t xml:space="preserve">ใช้ค่า Baseline data จังหวัด 69.47 </t>
  </si>
  <si>
    <t>≥ ร้อยละ 69</t>
  </si>
  <si>
    <t>60-68.99</t>
  </si>
  <si>
    <t>&lt; 60</t>
  </si>
  <si>
    <t>อัตราตายจากโรคมะเร็งตับ</t>
  </si>
  <si>
    <t>กรองกาญจน์</t>
  </si>
  <si>
    <t>ลดลงร้อยละ 0.25-0.10 ต่อแสนประชากรจากปี 2559</t>
  </si>
  <si>
    <t xml:space="preserve">ร้อยละการตรวจคัดกรองมะเร็งท่อน้ำดีด้วยเครื่อง Ultrasound ในกลุ่มเสี่ยงต่อมะเร็งท่อน้ำดี </t>
  </si>
  <si>
    <t>โปรแกรม isan cohort/CASCAP</t>
  </si>
  <si>
    <t>ภัทรา</t>
  </si>
  <si>
    <t xml:space="preserve"> 2 คะแนน</t>
  </si>
  <si>
    <t>ร้อละที่ได้</t>
  </si>
  <si>
    <t>1.5 คะแนน</t>
  </si>
  <si>
    <t>60-69.99</t>
  </si>
  <si>
    <t>50-59.99</t>
  </si>
  <si>
    <t>&lt; 50</t>
  </si>
  <si>
    <t xml:space="preserve">ร้อยละของผู้ป่วยยาเสพติดที่หยุดเสพต่อเนื่อง 3 เดือน หลังจำหน่ายจากการบำบัดรักษา  
(3 month remission rate)  </t>
  </si>
  <si>
    <t>กฤษณา
สุวรรณี</t>
  </si>
  <si>
    <t>≥ ร้อยละ 92</t>
  </si>
  <si>
    <t>รายงาน บสต. 26 มิย 60</t>
  </si>
  <si>
    <t>89-91.99</t>
  </si>
  <si>
    <t>86-88.99</t>
  </si>
  <si>
    <t>83-85.99</t>
  </si>
  <si>
    <t>&lt; 83</t>
  </si>
  <si>
    <t>ผู้ป่วยโรคซึมเศร้าเข้าถึงบริการสุขภาพจิต</t>
  </si>
  <si>
    <t>43 แฟ้ม และโปรแกรมซึมเศร้าโรงพยาบาลพระศรีมหาโพธิ์</t>
  </si>
  <si>
    <t>กฤษณา/ปิยะมาศ</t>
  </si>
  <si>
    <t>47-49.99</t>
  </si>
  <si>
    <t>44-46.99</t>
  </si>
  <si>
    <t>41-43.99</t>
  </si>
  <si>
    <t>≤ 41</t>
  </si>
  <si>
    <t xml:space="preserve"> (FCT)ประชาชนกลุ่มเป้าหมาย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     ผู้พิการที่ต้องได้รับการดูแล  และเด็ก 0- 5 ปี  ไม่น้อยกว่าร้อยละ 80</t>
  </si>
  <si>
    <t xml:space="preserve"> เกณฑ์ประเมินการดำเนินงานทีมหมอครอบครัว (Family Care Team)</t>
  </si>
  <si>
    <t>1. ระบบส่งต่อ</t>
  </si>
  <si>
    <t xml:space="preserve"> 1.1 มีผู้รับผิดชอบ ประสานการส่งต่อ  (มีครบถ้วน 2 มีไม่ครบถ้วน 1 ไม่มี 0)</t>
  </si>
  <si>
    <t>คำสั่ง เอกสาร โครงสร้าง</t>
  </si>
  <si>
    <t xml:space="preserve"> 1.1 มี ระบบ Coordination (ระบบ ส่งต่อ) : มีการประสานงานส่งต่อ ,  (มีครบถ้วน 2 มีไม่ครบถ้วน 1 ไม่มี 0)</t>
  </si>
  <si>
    <t>CPG แนวทางการส่งต่อ / ข้อมูลการส่งต่อ</t>
  </si>
  <si>
    <t xml:space="preserve"> 1.2 มีการติดตามผล การรักษา, และวิเคราะห์ข้อมูลการส่งต่อ</t>
  </si>
  <si>
    <t>รายงาน/เอกสาร</t>
  </si>
  <si>
    <t>2. โครงสร้างการดำเนินงาน</t>
  </si>
  <si>
    <t>2.1  มีคณะกรรมการระดับอำเภอ โดย  (มีคำสั่ง โครงสร้างการดำเนินงาน และมีกิจกรรม ได้ 2  คะแนน  มีไม่ครบ 1  ไม่มี 0)</t>
  </si>
  <si>
    <t>คำสั่งคณะกรรมการที่แสดงถึงบทบาทหน้าที่ในการดูแลกลุ่มเป้าหมายทีมหมอครอบครัว</t>
  </si>
  <si>
    <t>2.2 มีผู้ประสานงานหลักทีมหมครอบครัว ของโรงพยาบาลและสาธารณสุขอำเภอ</t>
  </si>
  <si>
    <t>คำสั่ง/เอกสารมอบหมายงาน
กิจกรรมดำเนินงาน ระบบข้อมูล</t>
  </si>
  <si>
    <t>2.3 มีการกำหนดทีมหมอครอบครัว ระดับอำเภอ ตำบล และชุมชน พื้นที่และประชากรกลุ่มเป้าหมาย (มีครบถ้วน 2 มีไม่ครบถ้วน 1 ไม่มี 0)</t>
  </si>
  <si>
    <t>รายชื่อทีมหมอครอบครัว ระดับอำเภอ ตำบล และชุมชน
พื้นที่และประชากรกลุ่มเป้าหมายผู้ป่วยที่รับผิดชอ[</t>
  </si>
  <si>
    <t xml:space="preserve">3. การจัดระบบบริการ </t>
  </si>
  <si>
    <t>3.1 มีฐานข้อมูลดูแลกลุ่มเป้าหมาย 4 กลุ่ม ถูกต้องเป็นปัจจุบัน ในภาพรวมของเครือข่าย (ผู้สูงอายุติดบ้านติดเตียง ผู้พิการ ผู้ป่วยระยะสุดท้าย และ เด็ก 0-5 ปี ที่ต้องได้รับการกระตุ้นพัฒนาการ)  ในพื้นที่ ที่เป็นปัจจุบัน
(มีครบถ้วน 2 มีไม่ครบถ้วน 1 ไม่มี 0)</t>
  </si>
  <si>
    <t xml:space="preserve"> - ไฟล์ข้อมูล เอกสาร ผลการดำเนินงาน</t>
  </si>
  <si>
    <t xml:space="preserve">3.2  มีคู่มือ และCPG ในการดูแลผู้ป่วยที่สามารถนำมาประยุกต์ใช้ในการดูแลผู้ป่วยได้ </t>
  </si>
  <si>
    <t>คู่มือ และCPG แนวทางการดูแลผู้ป่วยตามกลุ่มเป้าหมาย</t>
  </si>
  <si>
    <t>3.3 สรุปรายงานผลให้บริการ ตามกลุ่มเป้าหมาย 4 กลุ่ม  (ผู้สูงอายุติดบ้านติดเตียง ผู้พิการฯ ผู้ป่วยระยะสุดท้าย และ เด็ก 0-5 ปี ที่ต้องได้รับการกระตุ้นพัฒนาการ) ภาพรวมของเครือข่าย (มีครบถ้วน 2 มีไม่ครบถ้วน 1 ไม่มี 0)</t>
  </si>
  <si>
    <t>เอกสารรายงาน/ฐานข้อมูล</t>
  </si>
  <si>
    <t>3.4 มีการคืนข้อมูลให้กับเครือข่ายและภาคส่วนที่เกี่ยวข้อง  (มีครบถ้วนชัดเจน 2 มีไม่ครบถ้วน 1 ไม่มี 0)</t>
  </si>
  <si>
    <t>ดูจากการสื่อสารข้อมูลสู่ ภาคส่วนต่าง ๆ เช่น วาระการประชุม ศูนย์ข้อมูล กระบวนการวางแผนฯ</t>
  </si>
  <si>
    <r>
      <t xml:space="preserve">4. การพัฒนาบุคลากร
</t>
    </r>
    <r>
      <rPr>
        <sz val="14"/>
        <color theme="1"/>
        <rFont val="TH SarabunPSK"/>
        <family val="2"/>
      </rPr>
      <t>4.1 มีการพัฒนาทักษะการดำเนินงานและและเปลี่ยนเรียนรู้การดำเนินงาน (มีการพัฒนาบุคลากรตามกลุ่มเป้าหมาย ครบถ้วนทั้ง 4 กลุ่ม และการดำเนินงาน อย่างต่อเนื่อง = 3  มีไม่ครบถ้วน 2  มีน้อย 1  ไม่มี 0</t>
    </r>
  </si>
  <si>
    <t>เอกสารการอบรม/การแลกเปลี่ยนเรียนรู้ หลักฐานอื่น ๆ</t>
  </si>
  <si>
    <r>
      <t xml:space="preserve">5. การสนับสนุน
</t>
    </r>
    <r>
      <rPr>
        <sz val="14"/>
        <color theme="1"/>
        <rFont val="TH SarabunPSK"/>
        <family val="2"/>
      </rPr>
      <t>5.1 มีการสนับสนุนคู่มือ/แนวทาง/ชุดเครื่องมืออุปกรณ์  ให้กับเครือข่าย (มี เพียงพอ 2 มีไม่เพียงพอ 1      ไม่มี 0)</t>
    </r>
  </si>
  <si>
    <t xml:space="preserve">คู่มือ/แนวทาง/ชุดเครื่องมืออุปกรณ์  </t>
  </si>
  <si>
    <t>6. การติดตามประเมินผล</t>
  </si>
  <si>
    <t>6.1 มีระบบรายงานผลการดำเนินงาน  (มีครบถ้วน 2 มีไม่ครบถ้วน 1 ไม่มี 0)</t>
  </si>
  <si>
    <t>6.2 มีการประเมินผลติดตามรักษาและเยี่ยมบ้าน กลุ่มเป้าหมาย  (มีครบถ้วน 2 มีไม่ครบถ้วน 1 ไม่มี 0)</t>
  </si>
  <si>
    <t>7. การดูแลผู้ป่วยตามกลุ่มเป้าหมาย</t>
  </si>
  <si>
    <t>เอกสาร/รายงาน/ไฟล์ข้อมูล</t>
  </si>
  <si>
    <t xml:space="preserve">  จำนวนผู้ป่วยที่ได้รับการดูแลตามเกณฑ์ = 100%  ของผู้ป่วยทั้งหมดในพื้นที่</t>
  </si>
  <si>
    <t>ฐานข้อมูล/ รายงานผลการดำเนินงานของเครือข่ายบริการ /ข้อมูลแบบประเมินผู้ป่วย รายกลุ่ม</t>
  </si>
  <si>
    <t>ร้อยละ 90ขึ้นไป = 5</t>
  </si>
  <si>
    <t>ร้อยละ 80-89.99=4</t>
  </si>
  <si>
    <t>ร้อยละ 70-79.99=3</t>
  </si>
  <si>
    <t>ร้อยละ 60-69.99=2</t>
  </si>
  <si>
    <t>ร้อยละ 50-59.99=1</t>
  </si>
  <si>
    <t>น้อยกว่าร้อยละ 50=0</t>
  </si>
  <si>
    <t>ผลการดำเนินงานดูแลตามกลุ่มเป้าหมาย</t>
  </si>
  <si>
    <t>การคิดค่าคะแนน</t>
  </si>
  <si>
    <t>กลุ่มเป้าหมาย</t>
  </si>
  <si>
    <t>จำนวน</t>
  </si>
  <si>
    <r>
      <rPr>
        <u/>
        <sz val="14"/>
        <color theme="1"/>
        <rFont val="TH SarabunPSK"/>
        <family val="2"/>
      </rPr>
      <t xml:space="preserve">คะแนนที่ได้จากการประเมิน </t>
    </r>
    <r>
      <rPr>
        <sz val="14"/>
        <color theme="1"/>
        <rFont val="TH SarabunPSK"/>
        <family val="2"/>
      </rPr>
      <t xml:space="preserve"> x 10    = ค่าคะแนนที่ได้จากการถ่วงน้ำหนัก</t>
    </r>
  </si>
  <si>
    <t>ผู้อายุติดบ้านติดเตียง (5 คะแนน)</t>
  </si>
  <si>
    <t>คะแนนเต็ม (46)</t>
  </si>
  <si>
    <t>ผู้พิการที่ต้องได้รับการดูแล (5 คะแนน)</t>
  </si>
  <si>
    <t xml:space="preserve">ผู้ป่วยระยะสุดท้าย </t>
  </si>
  <si>
    <t>เด็ก อายุ 0-5 ปี ที่ต้องได้รับการกระตุ้นพัฒนาการ (5 คะแนน)</t>
  </si>
  <si>
    <t xml:space="preserve">ร้อยละของผู้ป่วยนอกได้รับบริการการแพทย์แผนไทยและการแพทย์ทางเลือกที่ได้มาตรฐาน
</t>
  </si>
  <si>
    <t>นางกัญญา  เทพรัตนะ
นางสาวนุชรี  บวงสวง</t>
  </si>
  <si>
    <t>A = เป้าหมาย ( ผู้ป่วยนอกได้รับบริการแพทย์แผนไทยและการแพทย์ทางเลือก ร้อยละ 20 )
B = ผลงานที่ทำได้ (ร้อยละของผู้ป่วยนอกได้รับบริการแพทย์แผนไทย ใน รพ.สต.)
C = คะแนนเต็มเท่ากับ 10 คะแนน
 สูตรการคำนวณ = B * C /A   (เท่ากับ B คูณ C หารด้วย A)</t>
  </si>
  <si>
    <t>ระดับความสำเร็จของ คปสอ.ในการพัฒนาองค์กรที่มีความสุข</t>
  </si>
  <si>
    <t>หมายเหตุ : เอกสารรายงานอาจเป็นในรูปแบบอิเลคทรอนิคไฟล์ได</t>
  </si>
  <si>
    <t xml:space="preserve">นางอรพิน ภัทรกรสกุล </t>
  </si>
  <si>
    <t xml:space="preserve">   1.รพ. สสอ. มีผู้รับผิดชอบหรือคณะทำงานที่รับผิดชอบและขับเคลื่อนการพัฒนาองค์กรที่มีความสุข (1 คะแนน)</t>
  </si>
  <si>
    <t xml:space="preserve">1.เอกสารคำสั่ง </t>
  </si>
  <si>
    <t>นางชุติญา บุญพงษ์ไพศาล</t>
  </si>
  <si>
    <t>2.รพ.  สสอ.มีผลการวิเคราะห์สภาพแวดล้อมขององค์กรที่เป็นองค์ประกอบของการพัฒนาองค์กรที่มีความสุข (0.25 คะแนน)</t>
  </si>
  <si>
    <t>2.ผลการวิเคราะห์สภาพแวดล้อมองค์กร</t>
  </si>
  <si>
    <t xml:space="preserve">3.รพ. สสอ. มีการประเมิน Happy Public Organization Index(HPI) (0.25 คะแนน) </t>
  </si>
  <si>
    <t xml:space="preserve">   4.มีการประเมิน Happinometer  (0.25 คะแนน)</t>
  </si>
  <si>
    <t xml:space="preserve">  5.มีแผนการพัฒนาองค์กรที่มีความสุข (0.25 คะแนน</t>
  </si>
  <si>
    <t>3.แผนพัฒนาองค์กร</t>
  </si>
  <si>
    <t xml:space="preserve">  6. ดำเนินการตามแผนพัฒนาองค์กรที่มีความสุข (1 คะแนน)
</t>
  </si>
  <si>
    <t>4.รายงานผลการดำเนินงานตามแผน</t>
  </si>
  <si>
    <t xml:space="preserve">  7. มีผลการวิเคราะห์หลังจากประเมิน Happy Public Organization Index(HPI)  (0.5 คะแนน)</t>
  </si>
  <si>
    <t xml:space="preserve">5.ผลการวิเคราะห์หลังประเมิน Happy work place index </t>
  </si>
  <si>
    <t xml:space="preserve">  8.มีผลการวิเคราะห์หลังจากประเมิน   Happinometer (0.5 คะแนน)</t>
  </si>
  <si>
    <t>6.ผลการวิเคราะห์หลังประเมิน Happy work life index</t>
  </si>
  <si>
    <t>9.มีรายงานการถอดบทเรียน (0.5 คะแนน)</t>
  </si>
  <si>
    <t>7.รายงานการถอดบทเรียน</t>
  </si>
  <si>
    <t>10.มีแผนการปรับปรุงการพัฒนาองค์กรที่มีความสุข (0.5 คะแนน)</t>
  </si>
  <si>
    <t xml:space="preserve">8.แผนพัฒนาปรับปรุงองค์กร </t>
  </si>
  <si>
    <t>คปสอ.มีกระบวนการสร้างค่านิยม MOPH-SK</t>
  </si>
  <si>
    <t>1.รพ. สสอ. มีผู้รับผิดชอบงานหรือคณะทำงาน
ที่รับผิดชอบและขับเคลื่อนการกระบวนการสร้างค่านิยม MOPH-SK  (1 คะแนน)</t>
  </si>
  <si>
    <t>นางชุติญา 
บุญพงษ์ไพศาล</t>
  </si>
  <si>
    <t>2 รพ. สสอ. มีสัญลักษณ์หรือป้ายข้อความพร้อมคำนิยามหรือหรือความหมายค่านิยม
  MOPH-SK ติดไว้ในที่มองเห็นได้ชัดเจน (1คะแนน)</t>
  </si>
  <si>
    <t xml:space="preserve">2.ป้าย หรือสัญลักษณ์ข้อความ MOPH </t>
  </si>
  <si>
    <t xml:space="preserve">3.รพ.  สสอ. มีแผนดำเนินการสร้างค่านิยม MOPH-SK (0.2 คะแนน)
</t>
  </si>
  <si>
    <t xml:space="preserve">3.แผนพัฒนา MOPH -SK </t>
  </si>
  <si>
    <t>4.รพ. สสอ.ดำเนินการตามแผนสร้างค่านิยม MOPH-SK  (0.8 คะแนน)</t>
  </si>
  <si>
    <t xml:space="preserve">4.รายงานผลการดำเนินงานตามแผน </t>
  </si>
  <si>
    <t>5รพ. สสอ.รายงานผลการดำเนินงานสร้างค่านิยม MOPH-SK  (1 คะแนน)</t>
  </si>
  <si>
    <t>5.รายงานสรุปการถอดบทเรียน/แผนปรับปรุง</t>
  </si>
  <si>
    <t>6.รพ. สสอ.มีการถอดบทเรียน (0.5 คะแนน)</t>
  </si>
  <si>
    <t>7.รพ.  สสอ.มีแผนปรับปรุงการพัฒนาการสร้างค่านิยม MOPH-SK   (0.5 คะแนน)</t>
  </si>
  <si>
    <t>ระดับความสำเร็จของหน่วยงานในสังกัดสำนักงานสาธารณสุขจังหวัดสระแก้วผ่านเกณฑ์การประเมิน ITA</t>
  </si>
  <si>
    <t>ผ่องใส ม่วงประเสริฐ</t>
  </si>
  <si>
    <t>รายงานครบถ้วนและทันเวลา รอบ3 เดือน 6 เดือน 9 เดือน 12 เดือน=5 คะแนน</t>
  </si>
  <si>
    <t>รายชื่อผู้ประสานงาน /รายงานผลการประเมิน Evidence-Based (EBIT) พร้อมหลักฐานเชิงประจักษ์ รอบ 3เดือน 6 เดือน 9 เดือน และ 12 เดือน ครบถ้วนและทันเวลาที่กำหนด</t>
  </si>
  <si>
    <t>รายงานครบถ้วนและทันเวลา รอบ 3 เดือน 6 เดือน 9 เดือน = 4 คะแนน</t>
  </si>
  <si>
    <t>รายงานครบถ้วนและทันเวลา รอบ 3 เดือน 6 เดือน =3 คะแนน</t>
  </si>
  <si>
    <t>รายงานครบถ้วนและทันเวลา รอบ 3 เดือน = 2 คะแนน</t>
  </si>
  <si>
    <t>รายงานผู้ประสานงานตามแบบส่งทันเวลา = 1 คะแนน</t>
  </si>
  <si>
    <t xml:space="preserve">ระดับความสำเร็จในการดำเนินงานคุณธรรมและความโปร่งใสในขององค์กรคุณธรรม สำนักงาน สาธารณสุขจังหวัดสระแก้ว ปี 2560
  </t>
  </si>
  <si>
    <t>มีทั้ง 5 ข้อ = 5 คะแนน
  มีทั้ง 5 ข้อ = 5 คะแนน
  มี 3 ข้อ =3 คะแนน
  มี 2 ข้อ = 2 คะแนน
  มี 1 ข้อ = 1 คะแนน</t>
  </si>
  <si>
    <t>1.เชิงรูปธรรม (คำสั่งตรวจสอบภายใน/คำสั่งควบคุมภายใน/คำสั่งมอบหมายงาน(JOB)/Flow Chart /แผนการตรวจสอบภายในประจำปี/รายงานผลการตรวจสอบภายใน/รายงานควบคุมภายในส่งทันเวลา/รายงานติดตามความก้าวหน้าการควบคุมภายในรอบ 6 เดือน 12เดือน)
2.เชิงนามธรรม สรุปผลงาน/ภาพถ่าย/กิจกรรม (ประกาศอัตลักษณ์/ชมรมจริยธรรม/ชมรมคนรักดี/กิจกรรมสวดมนต์ / ฟังเทศน์/บวช/เมืองคนดี (หมู่บ้านศีลห้า)/การยกย่องคนดี</t>
  </si>
  <si>
    <t>ร้อยละของหน่วยบริการที่ประสบภาวะวิกฤตทางการเงิน</t>
  </si>
  <si>
    <t>นายสุรชัย  เทียมพูล</t>
  </si>
  <si>
    <t>1.กระบวนการของประสิทธิภาพการบริหารการเงินการคลัง</t>
  </si>
  <si>
    <t xml:space="preserve"> น้ำหนัก คะแนน 2 คะแนน </t>
  </si>
  <si>
    <t>1.คำสั่งคณะกรรมการการเงินการคลังของเครื่อข่าย</t>
  </si>
  <si>
    <t xml:space="preserve">  มีทั้ง 5 ข้อ = 2 คะแนน</t>
  </si>
  <si>
    <t xml:space="preserve">2.คำสั่งคณะกรรมการจัดทำแผนทางเงิน(Planfin)ของหน่วยบริการ </t>
  </si>
  <si>
    <t xml:space="preserve">  มี 4 ข้อ = 1.5 คะแนน</t>
  </si>
  <si>
    <t>3.แผนทางการเงิน (Planfin)  เปรียบเทียบผลการดำเนินงานรายไตรมาส</t>
  </si>
  <si>
    <t xml:space="preserve">  มี 3 ข้อ =1 คะแนน</t>
  </si>
  <si>
    <t>4.เครื่องมือทางการเงินเพื่อเฝ้าระวังและเพิ่มประสิทธิภาพการบริหาร</t>
  </si>
  <si>
    <t xml:space="preserve">  มี 2 ข้อ = 0.5 คะแนน</t>
  </si>
  <si>
    <t>4.1 ดัชนี 7 ระดับ</t>
  </si>
  <si>
    <t>มี 1 ข้อลงไป = 0 คะแนน</t>
  </si>
  <si>
    <t>4.2ดัชนี 7 ระดับพลัส</t>
  </si>
  <si>
    <t>2.ผลลัพธ์การดำเนินงานระดับปัญหาทางการเงิน</t>
  </si>
  <si>
    <t>4.3 ค่ากลางของกลุ่มระดับรพ.</t>
  </si>
  <si>
    <t xml:space="preserve">  นำหนักคะแนน 1.5 คะแนน </t>
  </si>
  <si>
    <t>4.4 FAI รายไตรมาส</t>
  </si>
  <si>
    <t xml:space="preserve">   ระดับ 0 ได้  1.5 </t>
  </si>
  <si>
    <t>5. รายงานการประชุม Cfo  หน่วยบริการ อย่างน้อยไตรมาสละ 1 ครั้ง</t>
  </si>
  <si>
    <t xml:space="preserve">   ระดับ 1 ได้  1.2</t>
  </si>
  <si>
    <t xml:space="preserve">   ระดับ 2 ได้  1.0</t>
  </si>
  <si>
    <t xml:space="preserve">   ระดับ 3 ได้  0.8</t>
  </si>
  <si>
    <t xml:space="preserve">   ระดับ 4 ได้  0.6</t>
  </si>
  <si>
    <t xml:space="preserve">   ระดับ 5 ได้  0.4</t>
  </si>
  <si>
    <t xml:space="preserve">   ระดับ 6 ได้  0.2</t>
  </si>
  <si>
    <t xml:space="preserve">   ระดับ 7 ได้  0.0</t>
  </si>
  <si>
    <t>ผลรวม กระบวนการฯ + ผลลัพท์ฯ = คะแนนที่ได้</t>
  </si>
  <si>
    <t>ร้อยละของโรงพยาบาลมีคุณภาพข้อมูลสาเหตุการตายไม่น้อยกว่าร้อยละ 25</t>
  </si>
  <si>
    <t>เกณฑ์คะแนน (คะแนนเต็ม 5)
น้อยกว่าร้อยละ 20  = 5 คะแนน
ร้อยละ 20.00 - 23.99 = 4 คะแนน
ร้อยละ 24.00 - 26.99 = 3 คะแนน
 ร้อยละ 27.00 - 29.99 = 2 คะแนน
ร้อยละ 30 ขึ้นไป = 1 คะแนน</t>
  </si>
  <si>
    <t>ข้อมูล จาก FTP สนย. 26 มิย 60</t>
  </si>
  <si>
    <t>ทรงพล  เพียเพ็งต้น</t>
  </si>
  <si>
    <t>ร้อยละของโรงพยาบาลสังกัดกระทรวงสาธารณสุขมีคุณภาพมาตรฐานผ่านการรับรอง HA ขั้น 3</t>
  </si>
  <si>
    <t>นายณัฐกริช  โกมลศรี</t>
  </si>
  <si>
    <t xml:space="preserve">1 คะแนน = HA </t>
  </si>
  <si>
    <t>ขั้น 1 หมายถึง โรงพยาบาลมีคุณภาพการสำรวจและป้องกันความเสี่ยง นำปัญหามาทบทวน เพื่อแก้ไขป้องกันปฏิบัติตามแนวทางป้องกันปัญหาครอบคลุมปัญหาที่เคยเกิด/มีโอกาสเกิดสูง***หมายเหตุ รพ.  ขนาด F3 หากผ่านขั้น 1 ให้ 3 คะแนน</t>
  </si>
  <si>
    <t>1.ดูจากใบประกาศรับรองคุณภาพตามมาตรฐาน HA ของโรงพยาบาลโดย สรพ. มิ.ย. 60
2.เอกสารของ รพ. ที่ขอการประเมินต่อ สรพ.</t>
  </si>
  <si>
    <t xml:space="preserve">2 คะแนน = HA </t>
  </si>
  <si>
    <t>ขั้น 2 หมายถึง โรงพยาบาลมีการประกันและพัฒนาคุณภาพ วิเคราะห์เป้าหมาย/การบวนการ/พัฒนาคุณภาพที่สอดคล้องกับเป้าหมาย/ครอบคลุมกระบวนการสำคัญทั้งหมด ปฏิบัติตามมาตรฐาน HA ในส่วนที่ไม่ยากเกิน หรือยื่นเอกสารขอรับการประเมินต่อสรพ.</t>
  </si>
  <si>
    <t xml:space="preserve">3 คะแนน = HA </t>
  </si>
  <si>
    <t>ขั้น 3 หมายถึง โรงพยาบาลมีวัฒนธรรมคุณภาพ เริ่มด้วยการประเมินตนเองตามมาตรฐาน HA พัฒนาอย่างเชื่อมโยง เป็นองค์กรเรียนรู้/ผลลัพธ์ที่ดีขึ้น ปฏิบัติตามมาตรฐาน HA ได้ครบถ้วน</t>
  </si>
  <si>
    <t>ระดับความสำเร็จการดำเนินงานการเงินและบัญชีของโรงพยาบาล</t>
  </si>
  <si>
    <t>การตรวจสอบคุณภาพระบบบัญชี หน่วยบริการ สำนักงานสาธารณสุขจังหวัดสระแก้ว ประจำปี 2560  ดำเนินการตรวจสอบโดย คณะกรรมการตรวจสอบบัญชีระดับจังหวัด โดยใช้เกณฑ์การประเมินของเขตบริการสุขภาพที่ 6 แบ่งเป็น 9 หมวด ดังนี้</t>
  </si>
  <si>
    <t>แบบสรุปการตรวจสอบคุณภาพระบบบัญชี หน่วยบริการ สำนักงานสาธารณสุขจังหวัดสระแก้ว ประจำปี 2560</t>
  </si>
  <si>
    <t>นางสาววารุณี  วงศา</t>
  </si>
  <si>
    <t>1.หมวดสินทรัพย์ (เงินสดและรายการเทียบเท่าเงินสด)</t>
  </si>
  <si>
    <t>2.หมวดสินทรัพย์ (ลูกหนี้ค่ารักษาพยาบาล)</t>
  </si>
  <si>
    <t>3.หมวดสินทรัพย์ (วัสดุคงคลัง)</t>
  </si>
  <si>
    <t>4.หมวดสินทรัพย์ (สินทรัพย์ไม่หมุนเวียน)</t>
  </si>
  <si>
    <t>5.หมวดทุน (กำไรสะสมแก้ไขจากผิดพลาด / กำไรสะสมกองทุน UC ปีก่อน)</t>
  </si>
  <si>
    <t>6.เจ้าหนี้การค้า/ค่าใช้จ่ายค้างจ่าย/ใบสำคัญค้างจ่าย /ค่ารักษาพยาบาลตามจ่าย</t>
  </si>
  <si>
    <t>7.หมวดเงินกองทุนและเงินรับฝากต่างๆ</t>
  </si>
  <si>
    <t>8.รายได้ค่ารักษาพยาบาลและรายได้อื่น</t>
  </si>
  <si>
    <t>9.หมวดค่าใช้จ่าย</t>
  </si>
  <si>
    <t xml:space="preserve">ร้อยละของโรงพยาบาลที่ใช้ยาอย่างสมเหตุสมผล </t>
  </si>
  <si>
    <t>27.1 โรงพยาบาลส่งเสริมการใช้ยาอย่างสมเหตุผล (Rational Drug Use ; RDU hospital)</t>
  </si>
  <si>
    <t>ผลการดำเนินงานของโรงพยาบาลที่มีการส่งเสริมการใช้ยาอย่างสมเหตุผล ขั้นที่ 1 (SP-RDU) จำแนกตามโรงพยาบาล ประจำปีงบประมาณ 2560 (RDU 1)</t>
  </si>
  <si>
    <t>1) มีคณะกรรมการขับเคลื่อน SP-RDU
    มี  =  1  คะแนน              ไม่มี  =  0  คะแนน</t>
  </si>
  <si>
    <t>2)  มีระบบสารสนเทศในการจัดเก็บข้อมูลตัวชี้วัด SP-RDU
     มี  =  1  คะแนน              ไม่มี  =  0  คะแนน</t>
  </si>
  <si>
    <t>3) มีแผนปฏิบัติการจัดการเชื้อดื้อยา ใน รพ. เฉพาะ รพร.สระแก้ว และ รพ.อรัญประเทศ
    มี  =  1  คะแนน              ไม่มี  =  0  คะแนน</t>
  </si>
  <si>
    <t>4) ร้อยละของรายการยาที่สั่งใช้ยา ในบัญชียาหลักแห่งชาติ ED
    ผ่านตามเกณฑ์  =  1  คะแนน                        ไม่ผ่านตามเกณฑ์   =  0  คะแนน</t>
  </si>
  <si>
    <t>5) ประสิทธิผลการดำเนินงานของคณะกรรมการ PTC ในการชี้นำสื่อสาร และส่งเสริมเพื่อนำไปสู่การเป็น
    โรงพยาบาลส่งเสริมการใช้ยาสมเหตุผล
    ระดับ  3  ขึ้นไป  =    1  คะแนน
    ระดับ  2           =  0.5  คะแนน
    ระดับ  1           =  0.3  คะแนน
    ระดับ  0           =    0  คะแนน</t>
  </si>
  <si>
    <t>6) รายการยาที่ควรพิจารณาตัดออก 8 รายการ ซึ่งยังคงมีอยู่ในบัญชียาของโรงพยาบาลที่ควรพิจารณาตัดออก  ซึ่งยังคงมีอยู่ในบัญชียาโรงพยาบาล
    ผ่านตามเกณฑ์  =  1  คะแนน                        ไม่ผ่านตามเกณฑ์   =  0  คะแนน</t>
  </si>
  <si>
    <t>7) การดำเนินงานในการจัดทำฉลากยามาตรฐาน ฉลากยาเสริม และเอกสารข้อมูลยาใน 10 กลุ่ม ที่มี
   รายละเอียดครบถ้วน ฉลากยามาตรฐาน 13 กลุ่มยา
   ระดับ  3  ขึ้นไป  =    1  คะแนน
    ระดับ  2           =  0.5  คะแนน
    ระดับ  1           =  0.3  คะแนน
    ระดับ  0           =    0  คะแนน</t>
  </si>
  <si>
    <t>8) การดำเนินงานเพื่อส่งเสริมจริยธรรมในการจัดซื้อและส่งเสริมการขายยา
    ระดับ  3  ขึ้นไป  =    1  คะแนน
    ระดับ  2           =  0.5  คะแนน
    ระดับ  1           =  0.3  คะแนน
    ระดับ  0           =    0  คะแนน</t>
  </si>
  <si>
    <t>ร้อยละของเด็กกลุ่มอายุ 0-12 ปีฟันดีไม่มีผุ (cavity free)</t>
  </si>
  <si>
    <t>เด็กกลุ่มอายุ 12 ปีฟันดีไม่มีผุ (cavity free) 
ผ่าน ร้อยละ 52 = 1                                                                                            
ไม่ผ่าน ร้อยละ 52 = 0</t>
  </si>
  <si>
    <t>วัดผลการดำเนินงานจากระบบเฝ้าระวังทันตสุขภาพ ของสำนักทันตสาธารณสุข (ท.02)</t>
  </si>
  <si>
    <t>ทพญเหมือนฝัน ตันเจริญ</t>
  </si>
  <si>
    <t>4. คปสอ.มีผลงานวิชาการที่นำสู่การพัฒนางานสาธารณสุข</t>
  </si>
  <si>
    <t>1.โรงพยาบาล สำนักงานสาธารณสุขอำเภอ โรงพยาบาลส่งเสริมสุขภาพตำบล แต่ละแห่งมีรายงานการจัดทำ CQI  (1 คะแนน)</t>
  </si>
  <si>
    <t xml:space="preserve">1.เอกสารผลงานวิชาการ </t>
  </si>
  <si>
    <t>2. โรงพยาบาล สำนักงานสาธารณสุขอำเภอ โรงพยาบาลส่งเสริมสุขภาพตำบล
 แต่ละแห่ง มีเอกสารผลงานวิชาการ  R2R (1 คะแนน)</t>
  </si>
  <si>
    <t>2.บัญชีรายชื่อเจ้าของผลงานวิชาการ</t>
  </si>
  <si>
    <t xml:space="preserve">3.โรงพยาบาล สำนักงานสาธารณสุขอำเภอ โรงพยาบาลส่งเสริมสุขภาพตำบล แต่ละแห่ง มีการนำเสนอและเผยแพร่ผลงานวิชาการอย่างใดอย่างหนึ่ง ( 3 คะแนน)
3.1 ระดับอำเภอ  (1 คะแนน)
3.2 ระดับจังหวัด  (2 คะแนน)
3.3 ระดับเขต/ประเทศ (3 คะแนน)
</t>
  </si>
  <si>
    <t>3.วารสารที่ตีพิมพ์  ใบประกาศ รูปภาพ 
เล่มบทคัดย่อในเวทีวิชาการ หรืออื่นๆที่เป็นหลักฐานเชิงประจักษ์</t>
  </si>
  <si>
    <t>4. โรงพยาบาล สำนักงานสาธารณสุขอำเภอ โรงพยาบาลส่งเสริมสุขภาพตำบล แต่ละแห่ง นำเสนอผลงานวิชาการอย่างใดอย่างหนึ่ง แล้วได้รับรางวัลที่ 1 หรือที่ 2 หรือที่ 3 ในระดับจังหวัดขึ้นไป     (1 คะแนน)</t>
  </si>
  <si>
    <t>เกณฑ์ประเมินระบบสุขภาพอำเภอ District Health System (น้ำหนัก 25 คะแนน)</t>
  </si>
  <si>
    <t>1. การจัดทำ  CUP Profile</t>
  </si>
  <si>
    <t xml:space="preserve">2. การประเมินตนเองและทำแผนปรับปรุงพัฒนา DHS PCA          </t>
  </si>
  <si>
    <t xml:space="preserve">3. ผลการปรับปรุงและพัฒนา DHS PCA ตามเกณฑ์ UCCARE                                         20 </t>
  </si>
  <si>
    <t xml:space="preserve">4. การแก้ไขปัญหาสุขภาพตามบริบทอำเภอ (ODOP) 3 เรื่อง  </t>
  </si>
  <si>
    <r>
      <t>5. การประเมิน</t>
    </r>
    <r>
      <rPr>
        <b/>
        <u/>
        <sz val="14"/>
        <color theme="1"/>
        <rFont val="TH SarabunPSK"/>
        <family val="2"/>
      </rPr>
      <t>ระดับการพัฒนา</t>
    </r>
    <r>
      <rPr>
        <sz val="14"/>
        <color theme="1"/>
        <rFont val="TH SarabunPSK"/>
        <family val="2"/>
      </rPr>
      <t xml:space="preserve"> DHS PCA ตาม Scoring  UCCARE</t>
    </r>
  </si>
  <si>
    <t>รวม</t>
  </si>
  <si>
    <t>เกณฑ์</t>
  </si>
  <si>
    <t>เอกสารหลักฐาน</t>
  </si>
  <si>
    <t>น้ำหนักคะแนน</t>
  </si>
  <si>
    <t>รวมคะแนน</t>
  </si>
  <si>
    <t>1.    การจัดทำ  CUP Profile</t>
  </si>
  <si>
    <t>เอกสารและสัมภาษณ์เพิ่มเติม</t>
  </si>
  <si>
    <r>
      <t>2.</t>
    </r>
    <r>
      <rPr>
        <b/>
        <sz val="14"/>
        <color theme="1"/>
        <rFont val="TH SarabunPSK"/>
        <family val="2"/>
      </rPr>
      <t>การประเมินตนเองและทำแผนปรับปรุงพัฒนา DHS PCA ของ CUP</t>
    </r>
  </si>
  <si>
    <t>2.1 มีการจัดกระบวนการประเมินตนเองตามเกณฑ์ รพ.สต.ติดดาว</t>
  </si>
  <si>
    <t>เอกสารการประเมิน2รอบ กพ.มิย ครั้งละ 2.5 คะแนน</t>
  </si>
  <si>
    <t>2.2 มีแผนปรับปรุงและพัฒนา รพ.สต.ในภาพรวมของ CUP</t>
  </si>
  <si>
    <t>2.3 มีการจัดกระบวนการประเมินตนเอง DHS PCA ตามเกณฑ์ UCCARE</t>
  </si>
  <si>
    <t>2.4 มีแผนปรับปรุงและพัฒนา DHS PCA  ตามเกณฑ์ UCCARE</t>
  </si>
  <si>
    <t xml:space="preserve">3.ผลการปรับปรุงและพัฒนา DHS PCA ตามเกณฑ์ UCCARE                                         </t>
  </si>
  <si>
    <t>3.1  การทำงานร่วมกันในระดับอำเภอ(Unity District Health Team</t>
  </si>
  <si>
    <t>3.1.1 มีคำสั่งคณะกรรมการ DHS หรือทีมในการดำเนินงานขับเคลื่อนระบบสุขภาพอำเภอ ประกอบ ด้วยภาครัฐ  ท้องถิ่น เอกชน และภาคประชาชน</t>
  </si>
  <si>
    <t>- คำสั่งแต่งตั้งระดับอำเภอ</t>
  </si>
  <si>
    <t>3.1.2 มีการประชุม อย่างน้อย 2 เดือน/ครั้ง - มีบันทึกรายงานการประชุม</t>
  </si>
  <si>
    <t>- บันทึกการประชุมเอกสารโครงสร้างทีมงาน และการ อบถามสังเกต</t>
  </si>
  <si>
    <t>3.1.3 มีการใช้ข้อมูลในการวางแผนยุทธศาสตร์สุขภาพ</t>
  </si>
  <si>
    <t>- แผนงานโครงการ</t>
  </si>
  <si>
    <t>3.1.4 มีโครงการ/แผนงานโครงการแก้ปัญหาสุขภาพในภาพรวมของอำเภอ (ODOP)</t>
  </si>
  <si>
    <t>31.5 มีการร่วมกันประเมินผลโครงการเพื่อวางแผนพัฒนาอย่างต่อเนื่อง</t>
  </si>
  <si>
    <t xml:space="preserve">3.2  การทำงานจนเกิดคุณค่าทั้งกับผู้รับบริการและผู้ให้บริการเอง(Appreciation) </t>
  </si>
  <si>
    <t>3.2.1 การทำงานของทีมผู้ให้บริการ   (เจ้าหน้าที่)</t>
  </si>
  <si>
    <t>3.2.1.1  มีเจ้าหน้าที่หรือทีมงานทำตามที่ได้รับมอบหมาย</t>
  </si>
  <si>
    <t>คำสั่งคณะทำงาน</t>
  </si>
  <si>
    <t>3.2.1.2 มีการนำข้อมูลที่เป็นปัญหามาวิเคราะห์แก้ไขปัญหาในพื้นที่</t>
  </si>
  <si>
    <t xml:space="preserve">เอกสารที่เกี่ยวข้องตามเกณฑ์ </t>
  </si>
  <si>
    <t>3.2.1.3 มีการส่งเสริมให้เจ้าหน้าที่หรือทีมงานเรียนรู้ และค้นหาสิ่งดี ๆ  จากผลงานที่ทำร่วมกันเพื่อสร้างแรงงบันดาลใจและขยายผล</t>
  </si>
  <si>
    <t xml:space="preserve"> สัมภาษณ์</t>
  </si>
  <si>
    <t>3.2.1.4 มีกิจกรรมเสริมพลังสร้างคุณค่าในการดูแลสุขภาพตนเองของผู้รับบริการ</t>
  </si>
  <si>
    <t>3.2.1.5 มีกิจกรรมเสริมพลังให้เจ้าหน้าที่หรือทีมงาน รู้สึกเห็นคุณค่าในตัวเองและงานที่ทำ</t>
  </si>
  <si>
    <t>3.2.2 การสนับสนุน หรือจัดให้มีแพทย์ให้คำ ปรึกษา ตามเกณฑ์</t>
  </si>
  <si>
    <t>3.2.2.1 มีคำสั่งแพทย์เป็นที่ปรึกษาเครือข่าย/หน่วยปฐมภูมิ</t>
  </si>
  <si>
    <t>คำสั่ง / เอกสาร /สัมภาษณ์</t>
  </si>
  <si>
    <t>3.2.2.2 มีการให้คำปรึกษาผ่านระบบต่าง ๆ</t>
  </si>
  <si>
    <t>3.2.2.3 มีการร่วมประชุม</t>
  </si>
  <si>
    <t>3.2.2.4 มีการร่วมกันวางแผนปฏิบัติงาน</t>
  </si>
  <si>
    <t>3.2.2.5 แพทย์ออกร่วมบริการเครือข่ายอย่างน้อยเดือนละครั้ง</t>
  </si>
  <si>
    <t>3.3  การแบ่งปันทรัพยากรและพัฒนาบุคลากร(Resource sharing and human development)</t>
  </si>
  <si>
    <t>3.3.1 การพัฒนาบุคลากร</t>
  </si>
  <si>
    <t>3.3.1.1 มีการพัฒนาบุคลากรตามความต้องการของบุคคล หรือ หน่วยงาน ส่งเข้ารับการอบรมตามแผน อภ./จว./เขต/อื่นๆ</t>
  </si>
  <si>
    <t>เอกสาร/แผนการฝึกอบรมและสัมภาษณ์</t>
  </si>
  <si>
    <t>3.3.1.2 มีการพัฒนาบุคลากรที่เน้นพัฒนาองค์ความรู้และทักษะที่จำเป็นด้วยกระบวนการ CBL,KM,SML,DHMLและเยี่ยมเสริมพลัง</t>
  </si>
  <si>
    <r>
      <t xml:space="preserve">3.3.1.3 มีแผนพัฒนาบุคลากรเชื่อมโยงกระบวนการเรียนรู้สู่การปฏิบัติงานประจำ </t>
    </r>
    <r>
      <rPr>
        <sz val="14"/>
        <color rgb="FFFF0000"/>
        <rFont val="TH SarabunPSK"/>
        <family val="2"/>
      </rPr>
      <t>ให้เกิดการพัฒนาอย่างเป็นระบบและต่อเนื่อง</t>
    </r>
  </si>
  <si>
    <t>3.3.1.4 มีแผนพัฒนาบุคลากรเชื่อมโยงกระบวนการเรียนรู้สู่การปฏิบัติงานประจำนำไปสู่การสร้างสรรค์นวัตกรรม</t>
  </si>
  <si>
    <t>3.3.1.5 มีแผนพัฒนาบุคลากรเชื่อมโยงกระบวนการเรียนรู้สู่การปฏิบัติงานประจำนำไปสู่การพัฒนาในการเชื่อมโยงการดูแลมิติทางจิตใจและจิตวิญญาณเข้ากับการให้บริการสุขภาพแก่ประชาชนได้</t>
  </si>
  <si>
    <t>3.3.2 การบริหารจัด การ  และสนับสนุนทรัพยากร</t>
  </si>
  <si>
    <t>3.3.2.1 มีการจัด Catchment area  และโครงสร้างการทำงานเพื่อรองรับการจัดบริการกลุ่มเป้าหมายและรองรับการทำงานของ Family Care Team ครอบคลุมพื้นที่อำเภอ หมู่บ้าน ชุมชน</t>
  </si>
  <si>
    <t>สัมภาษณ์ เอกสารประกอบ</t>
  </si>
  <si>
    <t>3.3.2.2 มีการจัดระบบข้อมูลสารสนเทศสนับสนุนการดำเนินงานของ Family Care Team และการตัดสินใจของทีมบริหารระบบสุขภาพระดับอำเภอ</t>
  </si>
  <si>
    <t>3.3.2.3 มีการจัดระบบ Supply  เวชภัณฑ์ วัสดุ อุปกรณ์ ที่จำเป็นสนับสนุนระบบงานที่สำคัญภายในเครือข่ายบริการสุขภาพ หรือใน Catchment  area</t>
  </si>
  <si>
    <t>3.3.2.4 ชุมชน ท้องถิ่นร่วมจัดระบบส่งต่อผู้รับบริการจากชุมชนถึงสถานบริการ</t>
  </si>
  <si>
    <t>3.3.2.5 ชุมชน ท้องถิ่นและCUP มีส่วนร่วมสนับสนุนการจัดบริการส่งเสริม ป้องกัน รักษา ฟื้นฟู และคุมครองผู้บริโภคในชุมชน</t>
  </si>
  <si>
    <t>3.4  การให้ บริการสุข ภาพ ตามบริบท ที่จำเป็น(Essential  care)</t>
  </si>
  <si>
    <t>3.4.1 มีข้อมูลกลุ่ม WECANDO เป็นปัจจุบันและแยกกลุ่มเป้าหมาย กลุ่มปกติ  กลุ่มเสี่ยง  กลุ่มป่วย ในภาพรวม ของ คปสอ.</t>
  </si>
  <si>
    <t>สัมภาษณ์/เอกสาร/ไฟล์ข้อมูล</t>
  </si>
  <si>
    <t>3.4.2 มีการวิเคราะห์ข้อมูล ลำดับความสำคัญปัญหาของพื้นที่</t>
  </si>
  <si>
    <t>3.4.3 มีแผนงานโครงการแก้ไขปัญหาที่สำคัญ ไม่น้อยกว่า ๑ โครงการ ในภาพของอำเภอ(ODOP)</t>
  </si>
  <si>
    <t>3.4.4 มีทีมนิเทศ ที่ประกอบด้วยภาคีเครือข่ายอื่น ติดตามและประเมินผลในภาพ คปสอ.</t>
  </si>
  <si>
    <t>3.4.5 มีการขยายผลประเด็นสุขภาพจนเป็นแบบอย่างที่ดีของประชาชนและพื้นที่อื่น</t>
  </si>
  <si>
    <t>3.5  การมีส่วนร่วมของชุมชนและเครือข่าย(Community participation)</t>
  </si>
  <si>
    <t>3.5.1 ชุมชนและเครือข่ายมีส่วนร่วมในกิจกรรมสุขภาพ เช่น ร่วมประชุม ร่วมวางแผน ร่วมปฏิบัติ ร่วมประเมินผล</t>
  </si>
  <si>
    <t>ดูภาพกิจกรรม/ดูแผนงานโครงการ/บันทึกการประชุม/มาตรการทางสังคม/มาตรการการแก้ปัญหาสุขภาพในระดับ คปสอ.</t>
  </si>
  <si>
    <t>3.5.2 ชุมชนและเครือข่ายมีส่วนร่วมในกิจกรรมสุขภาพและท้องถิ่นสนับสนุนงบประมาณ(Resource sharing)</t>
  </si>
  <si>
    <t>3.5.3 ชุมชนและเครือข่ายมีส่วนร่วมในกิจกรรมสุขภาพจัดระบบสุขภาพร่วมกันและมีผลลัพธ์เป็นรูปธรรม</t>
  </si>
  <si>
    <t>3.5.4 ชุมชนและเครือข่ายมีส่วนร่วมในกิจกรรมสุขภาพจัดระบบสุขภาพร่วมกันและมีผลลัพธ์เป็นรูปธรรม พร้อมมีส่วนร่วมรับผิดชอบและตรวจสอบผลลัพธ์ที่เกิดขึ้น</t>
  </si>
  <si>
    <t>3.5.5 ชุมชนและเครือข่ายมีส่วนร่วมในกิจกรรมสุขภาพมีการกำหนดนโยบายสาธารณะและมีความเข้มแข้งพึ่งตนเองได้ในการจัดการปัญหาสุขภาพในพื้นที่ มีการปรับปรุงการทำงานอย่างเป็นระบบ</t>
  </si>
  <si>
    <t xml:space="preserve">3.6    มีช่องทางในการรับรู้ และเข้าใจความต้องการของประชาชนและผู้รับบริการ (Customer Focus)  </t>
  </si>
  <si>
    <t>3.6.1 มีช่องทางในการรับรู้ และเข้าใจความต้องการของประชาชนและผู้รับบริการ เป็น แบบ reactive</t>
  </si>
  <si>
    <t>เอกสารหลักฐานประกอบ</t>
  </si>
  <si>
    <t>3.6.2 มีช่องทางในการรับรู้และเข้าใจความต้องการ ของประชาชนและผู้รับบริการที่หลากหลาย อย่างน้อยในกลุ่มที่มีปัญหาสูง เช่น CKD DM HT ผู้สูงอายุ เป็นต้น</t>
  </si>
  <si>
    <t>และซักถาม</t>
  </si>
  <si>
    <t>3.6.3 มีช่องทางการรับรู้และเข้าใจความต้องการของประชาชนและผู้รับบริการแต่ละกลุ่ม ครอบคลุมประชากรส่วนใหญ่ และนำมาแก้ไข ปรับปรุงระบบงาน</t>
  </si>
  <si>
    <t>3.6.4 มีการเรียนรู้และ พัฒนาช่องทางการรับรู้ ความต้องการของประชาชนแต่ละกลุ่ม ให้สอดคล้องและมีประสิทธิภาพมากขึ้น</t>
  </si>
  <si>
    <t>3.6.5 ความต้องการของประชาชนและผู้รับบริการ ถูกนำมาบูรณาการกับระบบงานต่าง ๆ จนทำให้ประชาชน เชื่อมั่นศรัทธา ผูกพัน และมีส่วนร่วมกับเครือข่ายบริการปฐมภูมิ</t>
  </si>
  <si>
    <t>4     คปสอ.มีโครงการที่เป็นประเด็นแก้ไขปัญหาสุขภาพตามบริบท (ODOP) 3 เรื่อง  โดย ใช้กระบวนการตาม  UCCARE ( เรื่องๆละ  10  คะแนน)</t>
  </si>
  <si>
    <t>สรุปการประเมินผลโครงการODOP และความเชื่อมโยงการดำเนินงานตามเกณฑ์ UCCARE 3 เรื่อง ๆ ละไม่เป็น 3 หน้า</t>
  </si>
  <si>
    <r>
      <t>5     การประเมิน</t>
    </r>
    <r>
      <rPr>
        <b/>
        <u/>
        <sz val="14"/>
        <color theme="1"/>
        <rFont val="TH SarabunPSK"/>
        <family val="2"/>
      </rPr>
      <t>ระดับการพัฒนา</t>
    </r>
    <r>
      <rPr>
        <sz val="14"/>
        <color theme="1"/>
        <rFont val="TH SarabunPSK"/>
        <family val="2"/>
      </rPr>
      <t xml:space="preserve"> DHS PCA ตาม Scoring  UCCARE</t>
    </r>
  </si>
  <si>
    <t xml:space="preserve">     5.1  คณะทำงานของ CUP ร่วมกันประเมินระดับการพัฒนา DHS PCA ตาม Scoring  UCCARE</t>
  </si>
  <si>
    <t>1 ครั้ง เดือน มิย.</t>
  </si>
  <si>
    <t xml:space="preserve">     5.2  ผลการประเมินระดับพัฒนาตาม Scoring  UCCARE  ระดับ 3 ขึ้นไป</t>
  </si>
  <si>
    <t>ต่ำกว่าระดับ 3 ลดคะแนนลงระดับละ 1 คะแนน</t>
  </si>
  <si>
    <t>เกณฑ์การประเมิน รพ.สต. ติดดาว ประจำปีงบประมาณ 2560</t>
  </si>
  <si>
    <t>ใส่คะแนนในช่องสีเหลืองเพื่อให้โปรแกรมทำการคำนวณคะแนน</t>
  </si>
  <si>
    <t>เมืองสระแก้ว</t>
  </si>
  <si>
    <t>บ้านแก้ง</t>
  </si>
  <si>
    <t>เขาสิงห์โต</t>
  </si>
  <si>
    <t>ศาลาลำดวน</t>
  </si>
  <si>
    <t>หนองไทร</t>
  </si>
  <si>
    <t>เขามะกา</t>
  </si>
  <si>
    <t>คลองน้ำใส</t>
  </si>
  <si>
    <t>ลุงพลู</t>
  </si>
  <si>
    <t>โคกปี่ฆ้อง</t>
  </si>
  <si>
    <t>บะขมิ้น</t>
  </si>
  <si>
    <t>ท่าแยก</t>
  </si>
  <si>
    <t>คลองผักขม</t>
  </si>
  <si>
    <t>ท่าเกษม</t>
  </si>
  <si>
    <t>โคกสัมพันธ์</t>
  </si>
  <si>
    <t>บ้านน้ำซับเจริญ</t>
  </si>
  <si>
    <t>บ้านแก่งสีเสียด</t>
  </si>
  <si>
    <t>คลองมะละกอ</t>
  </si>
  <si>
    <t>คลองบุหรี่</t>
  </si>
  <si>
    <t>เนินแสนสุข</t>
  </si>
  <si>
    <t>คลองหมากนัด</t>
  </si>
  <si>
    <t>คลองปลาโด</t>
  </si>
  <si>
    <t>ท่ากะบาก</t>
  </si>
  <si>
    <t>คลองเจริญ</t>
  </si>
  <si>
    <t>หนองหว้า</t>
  </si>
  <si>
    <t>ซับมะนาว</t>
  </si>
  <si>
    <t>ไทรทอง</t>
  </si>
  <si>
    <t>เขาสามสิบ</t>
  </si>
  <si>
    <t>กุดเวียน</t>
  </si>
  <si>
    <t>นางาม</t>
  </si>
  <si>
    <t>โคกเพร็ก</t>
  </si>
  <si>
    <t>แสง์</t>
  </si>
  <si>
    <t>มะกอก</t>
  </si>
  <si>
    <t>หนองติม</t>
  </si>
  <si>
    <t>โคกไพล</t>
  </si>
  <si>
    <t>หนองผักแว่น</t>
  </si>
  <si>
    <t>ทัพไทย</t>
  </si>
  <si>
    <t>ทับทิมสยาม 03</t>
  </si>
  <si>
    <t>รัตนะ</t>
  </si>
  <si>
    <t>นวมินทราชินี</t>
  </si>
  <si>
    <t>โคคลาน</t>
  </si>
  <si>
    <t>ทัพเซียม</t>
  </si>
  <si>
    <t>โคกแจง</t>
  </si>
  <si>
    <t>บ้านท่าเกวียน</t>
  </si>
  <si>
    <t>บ้านคลองมะนาว</t>
  </si>
  <si>
    <t>บ้านหนองหอย</t>
  </si>
  <si>
    <t>บ้านห้วยเดื่อ</t>
  </si>
  <si>
    <t>บ้านหนองเทา</t>
  </si>
  <si>
    <t>บ้านทับใหม่</t>
  </si>
  <si>
    <t>บ้านหนองน้ำใส</t>
  </si>
  <si>
    <t>บ้านซับนกแก้ว</t>
  </si>
  <si>
    <t>บ้านช่องกุ่ม</t>
  </si>
  <si>
    <t>บ้านห้วยชัน</t>
  </si>
  <si>
    <t>บ้านหนองแวง</t>
  </si>
  <si>
    <t>บ้านแซร์ออ</t>
  </si>
  <si>
    <t>บ้านเขาพรมสุวรรณ</t>
  </si>
  <si>
    <t>บ้านหนองหมากฝ้าย</t>
  </si>
  <si>
    <t>บ้านใหม่ศรีจำปา</t>
  </si>
  <si>
    <t>บ้านหนองตะเคียนบอน</t>
  </si>
  <si>
    <t>บ้านคลองทราย</t>
  </si>
  <si>
    <t>บ้านบ่อนางชิง</t>
  </si>
  <si>
    <t>บ้านคลองคันโท</t>
  </si>
  <si>
    <t>บ้านท่าช้าง</t>
  </si>
  <si>
    <t>ห้วยโจด</t>
  </si>
  <si>
    <t>ราชันย์</t>
  </si>
  <si>
    <t>บ้านนาดี</t>
  </si>
  <si>
    <t>บ้านทับทิมสยาม 05</t>
  </si>
  <si>
    <t>บ้านเขาตาง๊อก</t>
  </si>
  <si>
    <t>บ้านคลองไก่เถื่อน</t>
  </si>
  <si>
    <t>บ้านน้ำคำ</t>
  </si>
  <si>
    <t>บ้านชุมทอง</t>
  </si>
  <si>
    <t>บ้านหินกอง</t>
  </si>
  <si>
    <t>เมืองไผ่</t>
  </si>
  <si>
    <t>นิคมสร้างตนเองคลองน้ำใส</t>
  </si>
  <si>
    <t>หันทราย</t>
  </si>
  <si>
    <t>ท่าข้าม</t>
  </si>
  <si>
    <t>ป่าไร่</t>
  </si>
  <si>
    <t>ทับพริก</t>
  </si>
  <si>
    <t>บ้านใหม่หนองไทร</t>
  </si>
  <si>
    <t>ผ่านศึก</t>
  </si>
  <si>
    <t>หนองปรือ</t>
  </si>
  <si>
    <t>หนองสังข์</t>
  </si>
  <si>
    <t>คลองทับจันทร์</t>
  </si>
  <si>
    <t>ฟากห้วย</t>
  </si>
  <si>
    <t>บ้านโรงเรียน</t>
  </si>
  <si>
    <t>ภูน้ำเกลี้ยง</t>
  </si>
  <si>
    <t>คลองหว้า</t>
  </si>
  <si>
    <t>ละลมติม</t>
  </si>
  <si>
    <t>หนองม่วง</t>
  </si>
  <si>
    <t>ไผ่งาม</t>
  </si>
  <si>
    <t>หนองแวง</t>
  </si>
  <si>
    <t>คลองตะเคียน</t>
  </si>
  <si>
    <t>หนองมั่ง</t>
  </si>
  <si>
    <t>โนนหมามุ่น</t>
  </si>
  <si>
    <t>อ่างศิลา</t>
  </si>
  <si>
    <t>ตาหลังใน</t>
  </si>
  <si>
    <t>ท่าตาสี</t>
  </si>
  <si>
    <t>ทุ่งมหาเจริญ</t>
  </si>
  <si>
    <t>คลองจระเข้</t>
  </si>
  <si>
    <t>คลองตะเคียนชัย</t>
  </si>
  <si>
    <t>ซับสิงโต</t>
  </si>
  <si>
    <t>เฉลิมพระเกียรติ 60 พรรษา นวมินทราชินี</t>
  </si>
  <si>
    <t>วังใหม่</t>
  </si>
  <si>
    <t>ทุ่งกบินทร์</t>
  </si>
  <si>
    <t>คลองเจริญสุข</t>
  </si>
  <si>
    <t>บ้านถวายเฉลิมพระเกียรติ</t>
  </si>
  <si>
    <t>4. รพ.สต.ติดดาว</t>
  </si>
  <si>
    <t xml:space="preserve">ระดับคะแนน 90 – 100%  5  ดาว
ระดับคะแนน 80 – 89.99%   4  ดาว
ระดับคะแนน 70 – 79.99%  3  ดาว
ระดับคะแนน 60 – 69.99%  2  ดาว
ระดับคะแนน 50 – 59.99%  1  ดาว
</t>
  </si>
  <si>
    <t>รวมคะแนนเต็ม 5 หมวด</t>
  </si>
  <si>
    <t>หมวด 1 การนำองค์กร และการจัดการที่ดี</t>
  </si>
  <si>
    <t>ภาวะผู้นำ การนำ ธรรมาภิบาล</t>
  </si>
  <si>
    <t>1.1.1</t>
  </si>
  <si>
    <t>ภาวะผู้นำของผู้บริหารองค์กร</t>
  </si>
  <si>
    <t>1.1.1.1</t>
  </si>
  <si>
    <r>
      <t>มีการทำงานร่วมกันของคณะกรรมการสุขภาพอำเภอ(DHS)/คณะกรรมการสุขภาพตำบล</t>
    </r>
    <r>
      <rPr>
        <sz val="16"/>
        <rFont val="TH SarabunPSK"/>
        <family val="2"/>
      </rPr>
      <t xml:space="preserve">
- ไม่มีการประชุม ชี้แจงนโยบายกำหนดทิศทาง ติดตามการดำเนินงานร่วมกัน (0 คะแนน)
- ประชุมชี้แจงนโยบายกำหนดทิศทาง ติดตามการดำเนินงานร่วมกันน้อยกว่าปีละ 2 ครั้ง (1 คะแนน)
- ประชุมชี้แจงนโยบายกำหนดทิศทาง ติดตามการดำเนินงานร่วมกันทุก3 เดือน (2 คะแนน)</t>
    </r>
  </si>
  <si>
    <t xml:space="preserve"> - สัมภาษณ์ / บันทึก
และรายงานการประชุม
 - มีโครงสร้างองค์กร
มีคณะกรรมการ/คณะทำงานมีระบบการทำงานการมอบหมายงานที่ชัดเจน</t>
  </si>
  <si>
    <t>1.1.1.2</t>
  </si>
  <si>
    <r>
      <t>การกำหนดและถ่ายทอดทิศทาง มีการกำหนดวิสัยทัศน์ พันธกิจ</t>
    </r>
    <r>
      <rPr>
        <sz val="16"/>
        <rFont val="TH SarabunPSK"/>
        <family val="2"/>
      </rPr>
      <t xml:space="preserve">
ค่านิยม เป้าหมาย แผนยุทธศาสตร์ มีแผนงานและโครงการที่สอดคล้องกับ
สภาวะสุขภาพของผู้รับบริการ และบริบทของพื้นที่ มีการสื่อสารให้บุคลากร
และผู้มีส่วนได้ส่วนเสียรับทราบที่ระบุเป็นลายลักษณ์อักษรอย่างชัดเจน
- ไม่มีเอกสาร ไม่มีการดำเนินงาน (0 คะแนน)
- มีเอกสารไม่ครบถ้วน มีการดำเนินงานแต่ไม่มีการวิเคราะห์ผลกาดำเนินงาน(1 คะแนน)
- มีเอกสารครบถ้วน มีการดำเนินงานและมีการวิเคราะห์ผล สรุปผลการดำเนินงาน (2 คะแนน)</t>
    </r>
  </si>
  <si>
    <t xml:space="preserve"> - ข้อมูลCPP  (Contracting Provider Profile)
- เอกสารแผนงานที่สอดคล้องกับแผนงานของCUPและสอดคล้องกับ สภาวะสุขภาพ
 - ความรู้ความเข้าใจของบุคลากรและผู้มีส่วนได้ส่วนเสียในการนำวิสัยทัศน์ พันธกิจแผนการดำเนินงาน
เพื่อนำไปสู่การปฏิบัติ</t>
  </si>
  <si>
    <t>1.1.1.3</t>
  </si>
  <si>
    <r>
      <t>การกำกับดูแล</t>
    </r>
    <r>
      <rPr>
        <sz val="16"/>
        <rFont val="TH SarabunPSK"/>
        <family val="2"/>
      </rPr>
      <t xml:space="preserve">
มีการควบคุมกำกับและตรวจสอบผลลัพธ์ของงาน การเงินและการป้องกันทุจริต ประพฤติมิชอบ จัดระบบให้บุคลากรที่เกี่ยวข้อง ผู้รับบริการและผู้มีส่วนได้ส่วนเสีย รับรู้ มีส่วนร่วม  ตรวจสอบได้
- ไม่มีการควบคุม ตรวจสอบ (0 คะแนน)
- มีการควบคุมตรวจสอบทุก 3 เดือน (1 คะแนน)
- มีการควบคุมตรวจสอบทุก 3 เดือนและมีการทบทวนพิจารณาผลการดำเนินงาน แก้ไขปัญหาอุปสรรค อย่างเป็นลายลักษณ์อักษร (2 คะแนน)</t>
    </r>
  </si>
  <si>
    <t xml:space="preserve"> - โครงสร้างการบริหาร
- ระเบียบปฏิบัติ การกำกับดูแลตนเอง
- มาตรฐานหรืออื่นๆที่สอดคล้องกับโครงสร้างการบริหาร
- กฎระเบียบ หรือนโยบายที่เกี่ยวข้อง
- แนวทางการตรวจสอบประสิทธิภาพการปฏิบัติราชการ
</t>
  </si>
  <si>
    <t>1.1.1.4</t>
  </si>
  <si>
    <r>
      <t>การจัดการข้อร้องเรียน</t>
    </r>
    <r>
      <rPr>
        <sz val="16"/>
        <rFont val="TH SarabunPSK"/>
        <family val="2"/>
      </rPr>
      <t xml:space="preserve">
มีระบบรับฟังความคิดเห็น รับข้อร้องเรียนในรูปแบบต่างๆ มีผู้รับผิดชอบและมีแนวทางการแก้ไข มีการนำผลมาแก้ไขปรับปรุงการบริการ และประเมินความพึงพอใจของผู้รับบริการอย่างต่อเนื่อง
- ไม่มีระบบ (0 คะแนน)
- มีระบบ แต่ไม่มีการนำผลมาแก้ไขปรับปรุงพัฒนาการบริการและประเมินความพึงพอใจของผู้รับบริการอย่างต่อเนื่อง(น้อยกว่าปีละ 2 ครั้ง)และเป็นลายลักษณ์อักษร  (1 คะแนน)
- มีระบบ และมีการนำผลมาแก้ไขปรับปรุงพัฒนาการบริการและประเมิน     ความพึงพอใจของผู้รับบริการอย่างต่อเนื่อง  (ทุก 3 เดือน)และเป็นลายลักษณ์อักษร  (2 คะแนน)</t>
    </r>
  </si>
  <si>
    <t xml:space="preserve"> - บันทึกอุบัติการณ์,  การจัดการแก้ไขข้อร้องเรียน, สัมภาษณ์, สังเกต</t>
  </si>
  <si>
    <t xml:space="preserve">1.1.1.5 </t>
  </si>
  <si>
    <r>
      <rPr>
        <b/>
        <sz val="16"/>
        <rFont val="TH SarabunPSK"/>
        <family val="2"/>
      </rPr>
      <t>การทบทวนผลการดำเนินการ</t>
    </r>
    <r>
      <rPr>
        <sz val="16"/>
        <rFont val="TH SarabunPSK"/>
        <family val="2"/>
      </rPr>
      <t xml:space="preserve">
มีการทบทวนผลการดำเนินงานและจัดทำแผน เช่น การบริหารงาน การจัดระบบสนับสนุนบริการ การให้บริการ การพัฒนาวิชาการ การสร้างแรงจูงใจ ระบบประเมินผลงาน การจัดลำดับความสำคัญของประเด็นที่ได้จากการทบทวน และค้นหาโอกาสพัฒนาเพื่อแก้ไขปัญหาสุขภาพของประชาชน
- ไม่มีการทบทวนและจัดทำแผน (0 คะแนน)
- มีการทบทวนและจัดทำแผนเป็นลายลักษณ์อักษรแต่ไม่ต่อเนื่อง (ปีละ 1 ครั้ง) และไม่มีผลลัพธ์ของการพัฒนา (1 คะแนน)
- มีการทบทวนและจัดทำแผนเป็นลายลักษณ์อักษรอย่างต่อเนื่อง (ปีละ 2 ครั้ง) และมีผลลัพธ์ของการพัฒนาเชิงประจักษ์ (2 คะแนน)</t>
    </r>
  </si>
  <si>
    <t>แผนยุทธศาสตร์/แผนปฏิบัติการ/การวิเคราะห์และปรับปรุงแผนการดำเนินงาน</t>
  </si>
  <si>
    <t xml:space="preserve">1.1.2 </t>
  </si>
  <si>
    <t>ความรับผิดชอบต่อสังคม</t>
  </si>
  <si>
    <t xml:space="preserve">1.1.2.1 </t>
  </si>
  <si>
    <r>
      <rPr>
        <b/>
        <sz val="16"/>
        <rFont val="TH SarabunPSK"/>
        <family val="2"/>
      </rPr>
      <t>การดำเนินการอย่างมีจริยธรรม</t>
    </r>
    <r>
      <rPr>
        <sz val="16"/>
        <rFont val="TH SarabunPSK"/>
        <family val="2"/>
      </rPr>
      <t xml:space="preserve">
มีกฎระเบียบข้อบังคับที่เป็นค่านิยมและวัฒนธรรมในการทำงานของบุคลากรที่ใช้ตัดสินความถูกต้องและความผิดของการ กระทำเป็นไปเพื่อพิทักษ์สิทธิ์ของผู้รับบริการและผู้มีส่วนได้ส่วนเสีย
- ไม่มีกฎระเบียบและข้อบังคับ (0 คะแนน)
- มีกฎระเบียบและข้อบังคับเป็นลายลักษณ์อักษร แต่ไม่มีการนำไปปฏิบัติ    (1 คะแนน)
- มีกฎระเบียบและข้อบังคับเป็นลายลักษณ์อักษรและมีการนำไปปฏิบัติอย่างเป็นรูปธรรม (2 คะแนน)</t>
    </r>
  </si>
  <si>
    <t>เอกสารแสดงกฎและระเบียบ ในการปฏิบัติงาน</t>
  </si>
  <si>
    <t xml:space="preserve">1.1.2.2 </t>
  </si>
  <si>
    <r>
      <rPr>
        <b/>
        <sz val="16"/>
        <rFont val="TH SarabunPSK"/>
        <family val="2"/>
      </rPr>
      <t>การให้การสนับสนุนต่อชุมชนที่สำคัญ</t>
    </r>
    <r>
      <rPr>
        <sz val="16"/>
        <rFont val="TH SarabunPSK"/>
        <family val="2"/>
      </rPr>
      <t xml:space="preserve">
มีการสนับสนุนและมีส่วนร่วมในการดำเนินโครงการหรือกิจกรรมร่วมกับชุมชนนอกเหนือหน้าที่รับผิดชอบโดยตรง เพื่อให้ เกิดภาพลักษณ์ที่ดีต่อชุมชน
- ไม่มีการสนับสนุนต่อชุมชน (0 คะแนน)
- มีการสนับสนุนต่อชุมชนแต่ไม่มีการบันทึกเป็นลายลักษณ์อักษร และไม่เป็นในเชิงประจักษ์ (1 คะแนน)
- มีการสนับสนุนต่อชุมชนและมีการบันทึกเป็นลายลักษณ์อักษร มีภาพเชิงประจักษ์ (2 คะแนน)</t>
    </r>
  </si>
  <si>
    <t>รูปภาพกิจกรรม/การบันทึกการให้การสนับสนุนชุมชน</t>
  </si>
  <si>
    <t>แผนกลยุทธ์ด้านสุขภาพ</t>
  </si>
  <si>
    <t xml:space="preserve">1.2.1  </t>
  </si>
  <si>
    <r>
      <rPr>
        <b/>
        <sz val="16"/>
        <rFont val="TH SarabunPSK"/>
        <family val="2"/>
      </rPr>
      <t>การจัดทำยุทธศาสตร์ เป้าประสงค์เชิงยุทธศาสตร์และ กลยุทธ์</t>
    </r>
    <r>
      <rPr>
        <sz val="16"/>
        <rFont val="TH SarabunPSK"/>
        <family val="2"/>
      </rPr>
      <t xml:space="preserve">
มีการกำหนดเป้าประสงค์ ตัวชี้วัด เป้าหมาย ระยะเวลาที่จะบรรลุเป้าประสงค์กลวิธีเพื่อให้บรรลุผลที่มีความชัดเจนและเป็นรูปธรรมทั้งเชิงปริมารณและเชิงคุณภาพ
- ไม่มีเป้าประสงค์เชิงยุทธศาสตร์และกลยุทธ์ (0 คะแนน)
- มีเป้าประสงค์เชิงยุทธศาสตร์และ กลยุทธ์แต่ไม่มีความชัดเจนเป็นรูปธรรมทั้งเชิงปริมาณและคุณภาพ (1 คะแนน)
- มีเป้าประสงค์เชิงยุทธศาสตร์และ กลยุทธ์มีความชัดเจนเป็นรูปธรรมทั้งเชิงปริมาณและคุณภาพ (2 คะแนน)</t>
    </r>
  </si>
  <si>
    <t>สัมภาษณ์วิธีการจัดทำแผน/การกำหนดเป้าประสงค์/แผน</t>
  </si>
  <si>
    <t>1.2.2 การนำกลยุทธ์ไปปฏิบัติ</t>
  </si>
  <si>
    <r>
      <rPr>
        <b/>
        <sz val="16"/>
        <rFont val="TH SarabunPSK"/>
        <family val="2"/>
      </rPr>
      <t>การนำกลยุทธ์ไปปฏิบัติ จัดทำแผนปฏิบัติการ ถ่ายทอดแผนไปสู่การปฏิบัติ</t>
    </r>
    <r>
      <rPr>
        <sz val="16"/>
        <rFont val="TH SarabunPSK"/>
        <family val="2"/>
      </rPr>
      <t xml:space="preserve">
มีการจัดทำแผนปฏิบัติการที่ตอบสนอง สอดคล้องกับแผนยุทธศาสตร์ จัดสรรทรัพยากร(คน งบประมาณ) ให้เพียงพอต่อการดำเนินงานได้สำเร็จ ถ่ายทอดแผนไปสู่บุคลากรทุกคนให้ตระหนักและมีส่วนร่วมในการนำไปปฏิบัติให้บรรลุ กำหนดตัวชี้วัดที่ใช้ติดตามความคืบหน้าของแผนปฏิบัติการ
- ไม่มีการจัดทำแผนปฏิบัติการ และไม่มีการถ่ายทอดแผนไปสู่การปฏิบัติ    (0 คะแนน)
- มีการจัดทำแผนปฏิบัติการ แต่ไม่มีการถ่ายทอดสู่บุคลากรเพื่อปฏิบัติอย่างเป็นรูปธรรม ไม่มีตัวชี้วัดที่ใช้ติดตามความคืบหน้าของแผนปฏิบัติงาน       (1 คะแนน)
- มีการจัดทำแผนปฏิบัติการ มีการถ่ายทอดสู่บุคลากรเพื่อปฏิบัติอย่างเป็นรูปธรรม มีตัวชี้วัดที่ใช้ติดตามความก้าวหน้าของแผนปฏิบัติการ (2 คะแนน)</t>
    </r>
  </si>
  <si>
    <t>สัมภาษณ์การนำกลยุทธ์ไปสู่การปฏิบัติ</t>
  </si>
  <si>
    <t>ระบบงาน/กระบวนงานที่สำคัญ</t>
  </si>
  <si>
    <t>1.3.1</t>
  </si>
  <si>
    <r>
      <rPr>
        <b/>
        <sz val="16"/>
        <rFont val="TH SarabunPSK"/>
        <family val="2"/>
      </rPr>
      <t>การจัดการการเงินและบัญชี</t>
    </r>
    <r>
      <rPr>
        <sz val="16"/>
        <rFont val="TH SarabunPSK"/>
        <family val="2"/>
      </rPr>
      <t xml:space="preserve">
มีการกำกับ ติดตาม ตรวจสอบ การเงิน การคลัง  ป้องกันการทุจริต ประพฤติมิชอบ</t>
    </r>
  </si>
  <si>
    <t>1. มีคำสั่งคณะกรรมการเก็บรักษาเงินของหน่วยงาน และเจ้าหน้าทีที่รับผิดชอบงานการเงิน</t>
  </si>
  <si>
    <t>พิจารณาจากหลักฐานการดำเนินงาน เช่น คำสั่งคณะกรรมการ / แผนการใช้เงินบำรุง / การควบคุมการรับจ่ายเงิน / การจัดทำบัญชี / การควบคุมการใช้ใบเสร็จรับเงิน / การใช้เช็ค / การสรุปผลการจัดซื้อจัดจ้าง / ผลการตรวจสอบของคณะกรรมการ</t>
  </si>
  <si>
    <t>2. มีและใช้งบประมาณตามแผนการใช้เงินบำรุงของ รพ.สต. ประจำปีงบประมาณ พ.ศ. 2560และได้รับอนุมัติจากนายแพทย์สาธารณสุขจังหวัดสระแก้ว</t>
  </si>
  <si>
    <t>3. มีการใช้โปรแกรมบัญชี รพ.สต. ครบถ้วนถูกต้อง และเป็นปัจจุบัน</t>
  </si>
  <si>
    <t>4. มีการพิมพ์รายงาน 401/404/407</t>
  </si>
  <si>
    <t>5. มีการจัดทำทะเบียนคุมการจ่ายเช็ค</t>
  </si>
  <si>
    <t>6. มีการใช้เช็คได้ถูกต้องตามระเบียบการเก็บรักษาเงินและการนำเงินส่งคลังในหน้าที่ของอำเภอและกิ่งอำเภอ พ.ศ. 2520</t>
  </si>
  <si>
    <t>7. มีการส่งงบทดลองให้แม่ข่าย ภายในวันที่ 10 ของเดือนถัดไป</t>
  </si>
  <si>
    <t>8. มีสมุดคุมการใช้ใบเสร็จรับเงิน และสรุปการใช้ประจำปี ส่งให้รพ.แม่ข่าย</t>
  </si>
  <si>
    <t>1.3.2</t>
  </si>
  <si>
    <t>การจัดการอาคารสถานที่</t>
  </si>
  <si>
    <t>1.3.2.1</t>
  </si>
  <si>
    <t>กระบวนการพัฒนามีนโยบาย มีกลไกการขับเคลื่อน สนับสนุนการดำเนิน และแผนพัฒนาด้านอนามัยสิ่งแวดล้อม ของหน่วยงาน (คะแนน 12 คะแนน)</t>
  </si>
  <si>
    <t>หลักฐานเชิงประจักษ์ (นโยบาย กระบวนงาน แผนงาน/โครงการ )</t>
  </si>
  <si>
    <t>1.3.2.2</t>
  </si>
  <si>
    <t>ผลการดำเนินงาน (คะแนน 35 คะแนน)</t>
  </si>
  <si>
    <t>1.การดำเนินงานกิจกรรม 5 ส (5 คะแนน)</t>
  </si>
  <si>
    <t>กิจกรรมตามเกณฑ์ 5 ส ที่ปรากฎ</t>
  </si>
  <si>
    <t>2.การดำเนินตามเกณฑ์ประเมินสถานที่ทำงานน่าอยู่ น่าทำงาน (Healthy Work Place) กรมอนามัย (10 คะแนน)</t>
  </si>
  <si>
    <t>ผลการประเมินรับรองมาตรฐาน HWP จาก กรมอนามัย</t>
  </si>
  <si>
    <t xml:space="preserve">   2.1 ผ่านเกณฑ์การประเมิน HWP ระดับ ดี  (5 คะแนน)</t>
  </si>
  <si>
    <t xml:space="preserve">   2.2 ผ่านเกณฑ์การประเมิน HWP ระดับ ดีมาก  (10 คะแนน) </t>
  </si>
  <si>
    <t>3.การดำเนินงาน GREEN &amp; CLEAN (20 คะแนน)</t>
  </si>
  <si>
    <t>แบบรายงานผลการดำเนินงาน ระบบโปรแกรม carbonfootprint ของกรมอนามัย G35</t>
  </si>
  <si>
    <t xml:space="preserve">   3.1 มีการดำเนินงานตามกิจกรรม GREEN &amp; CLEAN (10 คะแนน)</t>
  </si>
  <si>
    <t xml:space="preserve">   3.2 มีการบันทึกข้อมูล carbonfootprint และบันทึกข้อมูล GREEN ในระบบโปรแกรม carbonfootprint ของกรมอนามัย (10 คะแนน)</t>
  </si>
  <si>
    <t>1.3.3</t>
  </si>
  <si>
    <t>การจัดบริการสนับสนุน</t>
  </si>
  <si>
    <t>1.3.3.1</t>
  </si>
  <si>
    <t>1.3.3.2</t>
  </si>
  <si>
    <t>1.3.3.3</t>
  </si>
  <si>
    <t>1.3.3.4</t>
  </si>
  <si>
    <t>1.3.3.7</t>
  </si>
  <si>
    <t>ระบบข้อมูลสารสนเทศด้านสุขภาพ(IT)</t>
  </si>
  <si>
    <t>ส่วนที่ 1 ระบบคุณภาพข้อมูล</t>
  </si>
  <si>
    <t xml:space="preserve">1.1 การจัดการระบบบันทึกข้อมูล </t>
  </si>
  <si>
    <t>1.โปรแกรมคอมพิวเตอร์ที่ใช้ในการบันทึกข้อมูลบริการของ รพ.สต.มีประสิทธิภาพและปรับปรุงเป็นปัจจุบัน</t>
  </si>
  <si>
    <t xml:space="preserve">2.บันทึกข้อมูลบริการ (OP) ขณะให้บริการหรือบันทึกเสร็จสิ้นภายในวันที่ให้บริการโดยสุ่มข้อมูลบริการ (ตุลาคม 2559–สิ้นเดือน ก่อนการประเมิน)และตรวจนับร้อยละการบันทึกข้อมูลจากตาราง visit ของ JHICS หรือตาราง  visit ของ HOSXP PCU
</t>
  </si>
  <si>
    <t xml:space="preserve"> - ต่ ากว่าร้อยละ 70 = 2 คะแนน
-ร้อยละ 70-79 = 4 คะแนน
-ร้อยละ 80-89 = 6 คะแนน
- ร้อยละ 90-100 = 8 คะแนน</t>
  </si>
  <si>
    <t>1.2 การตรวจสอบและการจัดส่งข้อมูล</t>
  </si>
  <si>
    <t>1.มีการจัดส่งข้อมูล 43 แฟ้มสม่ำเสมอ 
- ส่งข้อมูล 1 ครั้งต่อเดือน = 1 คะแนน
- ส่งข้อมูล 1 ครั้งต่อสัปดาห์ =2 คะแนน
- ส่งข้อมูลทุกวัน =3 คะแนน</t>
  </si>
  <si>
    <t>2.มีการตรวจสอบคุณภาพข้อมูลก่อนส่งให้อำเภอ/จังหวัดอย่างต่อเนื่อง มีเอกสารหรือข้อมูลประกอบการตรวจสอบข้อมูล
-มีการตรวจแต่ไม่มีเอกสาร = 1 คะแนน
-มีการตรวจและมีเอกสาร = 2 คะแนน</t>
  </si>
  <si>
    <t xml:space="preserve">1.3 คุณภาพของ  ข้อมูล 43 แฟ้ม ผ่านการตรวจคุณภาพด้วยโปรแกรม OPPP-2010(ตุลาคม 2559–ปัจจุบัน)
</t>
  </si>
  <si>
    <t xml:space="preserve"> -น้อยกว่าร้อยละ 70= 2 คะแนน
-ร้อยละ 70-79 = 3 คะแนน
-ร้อยละ 80-89 = 4 คะแนน
- ร้อยละ 90-100 = 5 คะแนน
สุ่มตรวจ 1 เดือน (ตุลาคม 2559 – เดือนก่อนการประเมิน)</t>
  </si>
  <si>
    <t>ส่วนที่ 2 ระบบเทคโนโลยีสารสนเทศ</t>
  </si>
  <si>
    <t>1.มีเครื่องคอมพิวเตอร์เพียงพอต่อการทำงานของเจ้าหน้าที่ทุกคนในรพ.สต. และพร้อมใช้งาน ทั้ง
คอมพิวเตอร์ Notebook และ PC (ไม่รวมเครื่องส่วนตัว) (ประเมินจากสัดส่วนเจ้าหน้าที่ต่อเครื่อง
คอมพิวเตอร์โดยไม่นับรวมเรื่องแม่ข่าย
-น้อยกว่า 1:0.50 = 1 คะแนน                   -1:0.50 – 0.59 = 2 คะแนน
-1:0.60 – 0.69 = 3 คะแนน                        -1:0.70 – 0.79 = 4 คะแนน
-1:0.80 – 0.89 = 5 คะแนน</t>
  </si>
  <si>
    <t>2.มีเครื่องคอมพิวเตอร์แม่ข่าย (Server) หรือเครื่องคอมพิวเตอร์ที่จัดเก็บข้อมูลเฉพาะ 
-ไม่มี = 0 คะแนน
-มีเครื่อง PC ที่สามารถรับระบบฐานข้อมูลได้ ใช้เฉพาะกับฐานข้อมูล และไม่ใช้งานอื่น = 1 คะแนน
-มี = 3 คะแนน</t>
  </si>
  <si>
    <t>3.มีการสำรองฐานข้อมูลตามโปรแกรมคอมพิวเตอร์ที่ใช้ในการบันทึกข้อมูลบริการของ รพ.สต.
-มีสำรองข้อมูลทุก 30 วัน = 1 คะแนน
-มีสำรองข้อมูลทุก 15 วัน = 2 คะแนน
-มีสำรองข้อมูลทุก 7 วัน = 3 คะแนน
-มีสำรองข้อมูลทุกวัน = 4 คะแนน
-มีสำรองข้อมูลทุกวันบนอุปกรณ์ และเก็บรักษาไว้ที่ปลอดภัย สามารถเรียกใช้ได้ = 5 คะแนน</t>
  </si>
  <si>
    <t>4.มีระบบการดูแลบ ารุงรักษาเครื่องคอมพิวเตอร์ และแผนรองรับเมื่อเครื่องมือมีปัญหา
4.1  มีแผนการดูแลรักษา และแก้ไขปัญหา (ทำFlow Chart) 
-ไม่มี = 0 คะแนน   -มี 1 คะแนน
4.2  มีโปรแกรม แอนตี้ไวรัสแท้ที่สามารถตรวจจับได้ส าหรับเครื่อง Sarver ยกเว้นระบบปฏิบัติการ Linux
-ไม่มี = 0 คะแนน  -มี 1 คะแนน
4.3 มีเครื่องส ารองไฟฟ้า (UPS) ที่ใช้ได้สำหรับเครื่องแม่ข่าย
-ไม่มี = 0 คะแนน    - มี 1 คะแนน</t>
  </si>
  <si>
    <t>5.มีการพัฒนาทักษะด้านการบริหารจัดการระบบข้อมูลและการใช้เทคโนโลยีสารสนเทศ
- ไม่มีการจัดอบรมพัฒนาทักษะเจ้าหน้าที่ =0คะแนน
- มีการจัดอบรมพัฒนาทักษะเจ้าหน้าที่ปีละ 1 ครั้ง =2 คะแนน</t>
  </si>
  <si>
    <t>6.มีระบบการรักษาความลับและป้องกันการรั่วไหลของข้อมูลในบริการข้อมูลและสารสนเทศ
- ไม่มีระบบ = 0 คะแนน    
- มีระบบการรักษาความลับของข้อมูล =2 คะแนน</t>
  </si>
  <si>
    <t>ส่วนที่ 3 การวิเคราะห์และประเมินผลการดำเนินงาน</t>
  </si>
  <si>
    <t>1. มีข้อมูลสุขภาพที่เป็นปัญหาสำคัญในพื้นที่ตามประชากร 5 กลุ่มวัย
- กลุ่มเด็กปฐมวัย (0 – 5 ปี)
- กลุ่มเด็กวัยเรียน (5 – 14 ปี)
- กลุ่มวัยรุ่น (15 – 21 ปี)
- กลุ่มวัยทำงาน (21 – 59 ปี)
- กลุ่มวัยผู้สูงอายุ (60 ปี ขึ้นไป)
มีข้อมูลปัญหาสุขภาพ 1 – 2 กลุ่มวัย =3 คะแนน
มีข้อมูลปัญหาสุขภาพ 3 – 5 กลุ่มวัย =5 คะแนน</t>
  </si>
  <si>
    <t>2. มีแผนงานโครงการที่ใช้แก้ไขปัญหาสุขภาพตามการวิเคราะห์ปัญหาของชุมชน
- มีแผนงานโครงการที่แก้ไขปัญหาสุขภาพครอบคลุม 2 ลำดับปัญหา =3 คะแนน
- มีแผนงานโครงการที่แก้ไขปัญหาสุขภาพครอบคลุม 3 - 5 ล าดับปัญหา =5 คะแนน</t>
  </si>
  <si>
    <t>3. มีการสรุปผลการดำเนินงานตามโครงการที่ใช้แก้ไขปัญหาสุขภาพ
- มีการสรุปแผนงานโครงการที่แก้ไขปัญหาสุขภาพ 2 โครงการ =3 คะแนน
- มีการสรุปแผนงานโครงการที่แก้ไขปัญหาสุขภาพ 3 - 5 โครงการ =5 คะแนน</t>
  </si>
  <si>
    <t>4. มีการทบทวนและประเมินผลงานตามตัวชี้วัดของการดำเนินงานโครงการแก้ไขปัญหาสุขภาพ
ในพื้นที่อย่างเป็นระบบและต่อเนื่อง
-มีผลลัพธ์การดำเนินงานตามตัวชี้วัดของโครงการ ต่ำกว่าร้อยละ 70 = 3 คะแนน
-มีผลลัพธ์การดำเนินงานตามตัวชี้วัดของโครงการ ร้อยละ 71 - 80 = 4 คะแนน
-มีผลลัพธ์การดำเนินงานตามตัวชี้วัดของโครงการ ร้อยละ 81 ขึ้นไป = 5 คะแนน</t>
  </si>
  <si>
    <t>หมวด 2 การให้ความสำคัญกับประชากรเป้าหมาย ชุมชน และผู้มีส่วนได้ส่วนเสีย</t>
  </si>
  <si>
    <r>
      <rPr>
        <b/>
        <sz val="16"/>
        <rFont val="TH SarabunPSK"/>
        <family val="2"/>
      </rPr>
      <t>การได้มาซึ่งปัญหาของชุมชน (ODOP) ประชากรกลุ่มเป้าหมาย ฐานข้อมูลผู้รับบริการ</t>
    </r>
    <r>
      <rPr>
        <sz val="16"/>
        <rFont val="TH SarabunPSK"/>
        <family val="2"/>
      </rPr>
      <t xml:space="preserve">
ทราบความต้องการของประชาชน และผู้รับบริการ (Health Need)ประเด็น ปัญหาหรือประเด็นที่ต้องพัฒนาที่ประชาชนและผู้รับบริการ จำเป็นต้องได้รับ มีกระบวนการ (ประชุม/ ประชาคม/ เรื่องเล่า/ CBL/ SRM/ ธรรมนูญสุขภาพ) อย่างใดอย่างหนึ่งขึ้นอยู่กับบริบทของพื้นที่นั้นๆเพื่อให้ได้มาซึ่งประเด็นปัญหาของชุมชน (ODOP) มีการนำฐานข้อมูลมาจัดทำแผนงานโครงการเพื่อตอบสนองต่อปัญหาและความต้องการ 
- ไม่มีการค้นหาความต้องการของประชาชนเพื่อให้ได้มาซึ่งประเด็นปัญหาของชุมชน (ODOP) (0 คะแนน
- ทราบประเด็นปัญหาของชุมชน (ODOP) มีฐานข้อมูลประชากรกลุ่มเป้าหมายและผู้มีส่วนได้ส่วนเสีย แต่ไม่มีการนำมาจัดทำแผนงานโครงการเพื่อตอบสนองต่อปัญหาและความต้องการ (1 คะแนน)
- ทราบประเด็นปัญหาของชุมชน (ODOP) มีฐานข้อมูลประชากกลุ่มเป้าหมายและผู้มีส่วนได้ส่วนเสีย มีการนำมาจัดทำแผนงานโครงการเพื่อตอบสนองต่อปัญหาและความต้องการ (2 คะแนน)</t>
    </r>
  </si>
  <si>
    <t>สัมภาษณ์กระบวนการได้มาซึ่งปัญหาของชุมชน(ODOP)/วิธีการค้นหาปัญหาและความต้องการของชุมชน /การบันทึกประเด็นปัญหา</t>
  </si>
  <si>
    <r>
      <rPr>
        <b/>
        <sz val="16"/>
        <rFont val="TH SarabunPSK"/>
        <family val="2"/>
      </rPr>
      <t>ประสานงานภายในเครือข่าย</t>
    </r>
    <r>
      <rPr>
        <sz val="16"/>
        <rFont val="TH SarabunPSK"/>
        <family val="2"/>
      </rPr>
      <t xml:space="preserve">
มีการจัดช่องทางการติดต่อประสานงานระหว่าง คปสอ. และ รพสต. ในเครือข่าย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
- ไม่มีการจัดช่องทางการสื่อสารภายใน คปสอ. และ รพ.สต. ภายในเครือข่าย (0 คะแนน)
- มีการจัดช่องทางการติดต่อประสานงานระหว่าง คปสอ. และ รพ.สต. ในเครือข่าย ที่เหมาะสมกับบริบทของพื้นที่ ทันสมัย มีผังการการสื่อสารประสานงานอย่างเป็นลายลักษณ์อักษร บุคลากรไม่สามารถนำไปปฏิบัติได้อย่างเป็นรูปธรรม (1 คะแนน)
- มีการจัดช่องทางการติดต่อประสานงานระหว่าง คปสอ. และ รพ.สต. ในเครือข่าย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 (2 คะแนน)</t>
    </r>
  </si>
  <si>
    <r>
      <rPr>
        <b/>
        <sz val="16"/>
        <rFont val="TH SarabunPSK"/>
        <family val="2"/>
      </rPr>
      <t>ประสานงานภายนอก และภาคีเครือข่าย</t>
    </r>
    <r>
      <rPr>
        <sz val="16"/>
        <rFont val="TH SarabunPSK"/>
        <family val="2"/>
      </rPr>
      <t xml:space="preserve">
มีการจัดช่องทางการติดต่อประสานงานกับภายนอกและภาคีเครือข่าย เช่น สถานบริการสาธารณสุขนอกเครือข่าย อปท. ชุมชน หน่วยงานอื่น ฯลฯ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
</t>
    </r>
  </si>
  <si>
    <t xml:space="preserve"> - ไม่มีการจัดช่องทางการสื่อสารกับภายนอกและภาคีเครือข่าย เช่น สถานบริการสาธารณสุขนอกเครือข่าย อปท. ชุมชน หน่วยงานอื่น ฯลฯ    (0 คะแนน)
- มีการจัดช่องทางการติดต่อประสานงานภายนอกและภาคีเครือข่าย เช่น สถานบริการสาธารณสุขนอกเครือข่าย อปท. ชุมชน หน่วยงานอื่น ฯลฯ ที่เหมาะสมกับบริบทของพื้นที่ ทันสมัย มีผังการการสื่อสารประสานงานอย่างเป็นลายลักษณ์อักษร แต่บุคลากรไม่สามารถนำไปปฏิบัติได้อย่างเป็นรูปธรรม (1 คะแนน)
- มีการจัดช่องทางการติดต่อประสานงานภายนอกและภาคีเครือข่าย เช่น สถานบริการสาธารณสุขนอกเครือข่าย อปท. ชุมชน หน่วยงานอื่น ฯลฯ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 (2 คะแนน)</t>
  </si>
  <si>
    <t>บทบาทของภาคีเครือข่ายที่มีส่วนร่วม
ชุมชน ภาคีเครือข่ายภาคส่วนต่างๆเป็นทีมกับเครือข่ายสุขภาพ ร่วมดำเนินการอย่างครบวงจร รวมทั้งการประเมินผล มีการจัดระบบดูแลสุขภาพอย่างบูรณาการ ส่งผลให้ประชาชนมีสถานะสุขภาพดีอย่างเป็นรูปธรรม
- ชุมชน ภาคีเครือข่ายไม่มีส่วนร่วมในการจัดระบบดูแลสุขภาพ (0 คแนน)
- ชุมชมภาคีเครือข่ายมีส่วนร่วมในกระบวนการดูแลสุขภาพ แต่ยังไม่เกิดระบบและยังไม่มีการประเมินผลที่เกิดกับสุขภาพของประชาชนอย่างเป็นรูปธรรม (1 คะแนน)
- ชุมชน ภาคีเครือข่ายภาคส่วนต่างๆเป็นทีมกับเครือข่ายสุขภาพ ร่วมดำเนินการอย่างครบวงจร รวมทั้งการประเมินผล มีการจัดระบบดูแลสุขภาพอย่างบูรณาการ ส่งผลให้ประชาชนมีสถานะสุขภาพดีอย่างเป็นรูปธรรม (2 คะแนน)</t>
  </si>
  <si>
    <t>สัมภาษณ์/สอบถามการสร้างการมีส่วนร่วมกับภาคีเครือข่าย/ภาพถ่ายหลักฐานในดำเนินงานร่วมกัน/ระบบงานที่เกิดจากการมีส่วนร่วมและบทบาทของภาคีเครือข่ายต่างๆที่มาร่วมในการดำเนินการ</t>
  </si>
  <si>
    <r>
      <t>ความสัมพันธ์ความพึงพอใจ ของประชากรกลุ่มเป้าหมาย ชุมชน ผู้มีส่วนได้ ส่วนเสีย และการจัดการข้อร้องเรียน
มีวิธีการสร้างความสัมพันธ์กับประชากรเป้าหมาย ชุมชน และผู้มีส่วนได้ส่วนเสีย ที่เหมาะสมกับบริบทของพื้นที่ มีการวัดความคิดเห็น การยอมรับ ความพึงพอใจและไม่พอใจมีการติดตามข้อมูล มีกลไกที่ชุมชนสามารถเข้าถึงข้อมูลหรือขอรับบริการหรือร้องเรียน มีกระบวนการจัดการข้อร้องเรียนของผู้รับบริการ/ผู้รับผลงานเพื่อให้มีการแก้ไขอย่างได้ผลและทันท่วงที ลดความไม่พึงพอใจมีการรวบรวมและวิเคราะห์คำร้องเรียนเพื่อใช้ในการปรับปรุงทั่วทั้งองค์กร</t>
    </r>
    <r>
      <rPr>
        <b/>
        <sz val="16"/>
        <rFont val="TH SarabunPSK"/>
        <family val="2"/>
      </rPr>
      <t xml:space="preserve">
</t>
    </r>
  </si>
  <si>
    <t xml:space="preserve"> - ไม่มีวิธีการสร้างความสัมพันธ์ และการวัดความพึงพอใจของประชากร เป้าหมาย ชุมชนผู้มีส่วนได้ส่วนเสีย และไม่มีการจัดการข้อร้องเรียน        (0 คะแนน)
- มีวิธีการสร้างความสัมพันธ์กับประชากรเป้าหมาย ชุมชน และผู้มีส่วนได้ส่วนเสีย ที่เหมาะสมกับบริบทของพื้นที่มีการวัดความคิดเห็น การยอมรับ ความพึงพอใจและไม่พอใจมีการติดตามข้อมูลมีกลไกที่ชุมชน สามารถเข้าถึงข้อมูลหรือขอรับบริการหรือร้องเรียนแต่ไม่มีกระบวนการการจัดการข้อร้องเรียนและนำไปพัฒนาองค์กร (1 คะแนน)
- มีวิธีการสร้างความสัมพันธ์กับประชากรเป้าหมาย ชุมชน และผู้มีส่วนได้ส่วนเสีย ที่เหมาะสมกับบริบทของพื้นที่ มีการวัดความคิดเห็น การยอมรับ ความพึงพอใจและไม่พอใจมีการติดตามข้อมูล มีกลไกที่ชุมชนสามารถเข้าถึงข้อมูลหรือขอรับบริการหรือร้องเรียนมีกระบวนการจัดการข้อร้องเรียนของผู้รับบริการ/ผู้รับผลงานเพื่อให้มีการแก้ไขอย่างได้ผลและทันท่วงที ลดความไม่พึงพอใจมีการรวบรวมและวิเคราะห์คำร้องเรียนเพื่อใช้ในการปรับปรุงทั่วทั้งองค์กร (2 คะแนน)
</t>
  </si>
  <si>
    <t>หมวด 3 การมุ่งเน้นทรัพยากรบุคคล</t>
  </si>
  <si>
    <t>มีการจัดอัตรากำลังด้านสุขภาพ</t>
  </si>
  <si>
    <t>สัมภาษณ์/สอบถาม /
เอกสารในการ
กาหนดคุณลักษณะที่
จำเป็ นของบุคลากร/
แนวทางการสรรหาบุคลากรการมอบหมายหน้าที่การงาน</t>
  </si>
  <si>
    <t>1. มีการประเมินอัตรากำลังบุคลากรใน รพ.สต. ตามเกณฑ์การขึ้น ทะเบียนหน่วยบริการปฐมภูมิของ สปสช.ให้เหมาะสมกับระดับ
ของ รพ.สต.
2.มีการจัดระบบบริหารบุคลากรโดยคณะกรรมการที่ถูกแต่งตั้งในรูปแบบต่างๆ ทั้งที่เป็นทางการและไม่เป็นทางการตามภาระหน้าที่
3. มีการกำหนดความรับผิดชอบอำนาจหน้าที่ของบุคลากรแต่ละคนครอบคลุมกระบวนการในการกากับดูแลผู้ที่มีคุณสมบัติเฉพาะตำแหน่ง
ให้ครบตามที่กำหนดไว้มีวิธีการกำหนดคุณลักษณะและสมรรถนะที่
จำเป็นของบุคลากรในการปฏิบัติตามบทบาทภารกิจที่ต้องการมีวิธีการสรร
หา ว่าจ้าง และรักษา บุคลากรได้ตรงตามความต้องการมีวิธีการสร้าง
ความก้าวหน้าในหน้าที่การงานให้แก่บุคลากรอย่างเป็ นธรรม และมี
แผนการพัฒนาบุคลากร</t>
  </si>
  <si>
    <t xml:space="preserve"> - ไม่มีการจัดระบบบริหารบุคลากร ไม่มีแผนการจ้างงานและความก้าวหน้า (0 คะแนน)
- มีการจัดระบบบริหารบุคลากร แต่ไม่มีแผนการจ้างงานและความก้าวหน้า (1 คะแนน)
- มีการจัดระบบบริหารบุคลากร และมีแผนการจ้างงานและความก้าวหน้า (2 คะแนน)</t>
  </si>
  <si>
    <r>
      <rPr>
        <b/>
        <sz val="16"/>
        <rFont val="TH SarabunPSK"/>
        <family val="2"/>
      </rPr>
      <t xml:space="preserve"> มีการสร้างความผาสุกและความพึงพอใจแก่บุคลากร</t>
    </r>
    <r>
      <rPr>
        <sz val="16"/>
        <rFont val="TH SarabunPSK"/>
        <family val="2"/>
      </rPr>
      <t xml:space="preserve">
มีการจัดบรรยากาศ และสภาพแวดล้อมในการทำงานจัดระบบสนับสนุนการดำเนินงานทำให้บุคลากรในองค์กรมีความผาสุกความพึงพอใจ และแรงจูงใจในการปฏิบัติงานที่ดีสร้างความปลอดภัยต่อผู้ให้บริการและผู้รับบริการ
- ไม่มีการสร้างความผาสุกและความพึงพอใจแก่บุคลากร (0 คะแนน)
- มีการจัดบรรยากาศและสภาพแวดล้อมในการทำงานจัดระบบสนับสนุนการดำเนินงานทำให้บุคลากรในองค์กรมีความผาสุก ความพึงพอใจ และแรงจูงใจในการปฏิบัติงานที่ดี สร้างความปลอดภัยต่อผู้ให้บริการและผู้รับบริการ (2 คะแนน)</t>
    </r>
  </si>
  <si>
    <t>ผลการประเมินความพึงพอใจ/สัมภาษณ์วิธีการ
สร้างความผูกพันความพึงพอใจ และความผาสุกของ
หน่วยงาน</t>
  </si>
  <si>
    <t>มีระบบพัฒนาการเรียนรู้ของบุคลากรและการประเมินผลการปฏิบัติงาน</t>
  </si>
  <si>
    <t>3.3.1</t>
  </si>
  <si>
    <r>
      <t xml:space="preserve">ีการจัดระบบพัฒนาและการเรียนรู้ของบุคลากรตามความจำเป็น
</t>
    </r>
    <r>
      <rPr>
        <sz val="16"/>
        <rFont val="TH SarabunPSK"/>
        <family val="2"/>
      </rPr>
      <t>จัดให้มีระบบการเรียนรู้ของบุคลากรมีการค้นหาความจำเป็นและความต้องการในการฝึกอบรมการจัดทำแผนพัฒนา และดำเนินการพัฒนา บุคลากร ให้สอดคล้องกับพันธกิจรวมทั้งการประเมินผลสำเร็จของการดำเนินงานการพัฒนาตามที่กำหนด
- ไม่มีระบบการพัฒนาและการเรียนรู้ของบุคลากร (0 คะแนน)
- จัดให้มีระบบการเรียนรู้ของบุคลากรมีการค้นหาความจำป็ นและความต้องการในการฝึกอบรมการจัดทำแผนพัฒนา และดำเนินการพัฒนาบุคลากร ให้สอดคล้องกับพันธกิจรวมทั้งการประเมินผลสำเร็จของการ
ดำเนินงานการพัฒนาตามที่กำหนด (1 คะแนน)</t>
    </r>
  </si>
  <si>
    <t>พิจารณาจากผลการ
ปฏิบัติงานของบุคลากรแต่ละคนและผลการดำเนินงานขององค์กร/สัมภาษณ์รูปแบบและวิธีการสร้างการเรียนรู้ของ
บุคลากร/การจัดการเรื่อง
ความก้าวหน้า ของบุคลากร</t>
  </si>
  <si>
    <t>3.3.2</t>
  </si>
  <si>
    <r>
      <t xml:space="preserve">มีระบบการประเมินผลการปฏิบัติงานของบุคลากร
</t>
    </r>
    <r>
      <rPr>
        <sz val="16"/>
        <rFont val="TH SarabunPSK"/>
        <family val="2"/>
      </rPr>
      <t>มีการจัดระบบการประเมินผลการปฏิบัติงานของบุคลากรอย่างโปร่งใ เป็นธรรมมีการสื่อสาร แจ้งผลการประเมินให้บุคลากรทราบเพื่อ ให้เกิ การพัฒนาและปรับปรุงการทำงานมีแนวทางในการยกย่องชมเชย การให้รางวัลและสิ่งจูงใจเพื่อสนับสนุนให้บุคลากรมีขวัญกำลังใจ มีการทำงานที่มีประสิทธิผลมีจิตสานึกในการทำงานที่มุ่งงเน้นผลประโยชน์ และความต้องการของผู้รับบริการและผู้มีส่วนได้ส่วนเสีย
- ไม่มีระบบการประเมินผลการปฏิบัติงานของบุคลากร (0 คะแนน)
- มีการจัดระบบการประเมินผลการปฏิบัติงานของบุคลากรอย่าง
โปร่งใส เป็นธรรมมีการสื่อสาร แจ้งผลการประเมินให้บุคลากรทราบ
เพื่อให้เกิดการพัฒนาและปรับปรุงการทำงานมีแนวทางในการยกย่อง
ชมเชย การให้รางวัล และสิ่งจูงใจเพื่อสนับสนุนให้บุคลากรมีขวัญกำลังใจมีการทางานที่มีประสิทธิผล (2 คะแนน)</t>
    </r>
  </si>
  <si>
    <t>พิจารณาจาก
1.ตัวชี้วัดผลการปฏิบัติงาน
2. ทำข้อตกลงในการปฏิบัติงานร่วมกันซึ่งถ่ายทอดตัวชี้วัด
ระดับองค์กรสู่ระดับบุคคล (IndividualScorecard) โดย
ผู้บังคับบัญชาและผู้ใต้บังคับบัญชา
3. คณะกรรมการพิจารณากลั่นกรองผลการประเมินเพื่อให้เกิดมาตรฐานและความเป็นธรรม
4. หลักเกณฑ์การประเมินและผลการประเมินให้บุคลากรรับทราบ
5. ผู้บังคับบัญชานำผลการประเมินไปพิจารณาในการเลื่อนขั้น
เงินเดือน ให้รางวัลจูงใจ และการบริหารงานบุคคลเรื่องอื่นๆ และการนำผลการประเมินแจ้งกลับไปยังบุคลากร รวมถึงการนำไปใช้
ประกอบการให้คำปรึกษาแนะนำแก่บุคลากรเพื่อให้มีการแก้ไขปรับปรุงการปฏิบัติงาน และพัฒนาขีดสมรรถนะและผลสัมฤทธิ์
การปฏิบัติงานดียิ่งชึ้น</t>
  </si>
  <si>
    <r>
      <t xml:space="preserve">มีการเสริมพลังประชาชนและครอบครัวให้มีศักยภาพในการดูแลสุขภาพตนเอง (self care)
</t>
    </r>
    <r>
      <rPr>
        <sz val="16"/>
        <rFont val="TH SarabunPSK"/>
        <family val="2"/>
      </rPr>
      <t>บุคลากรมีการถ่ายทอดความรู้ด้านสุขภาพ ตามหลัก 3อ2ส และ
การบริการทั้งภายในสถานบริการการบริการในชุมชนเพื่อ ให้ประชาชนนำไปดูแลครอบครัวและตนเองได้
- ไม่มีการถ่ายทอดความรู้  (0 คะแนน)
- มีการวางแผนการถ่ายทอดความรู้ด้านสุขภาพ ตามหลัก 3อ2ส
และการบริการทั้งภายในสถานบริการ การบริการในชุมชน (1 คะแนน)
- มีการถ่ายทอดความรู้ด้านสุขภาพ ตามหลัก 3อ2ส และการบริการทั้งภายในสถานบริการ การบริการในชุมชน (2 คะแนน)
- มีการถ่ายทอดความรู้ด้านสุขภาพ ตามหลัก 3อ2ส และการบริการทั้งภายในสถานบริการ การบริการในชุมชน เพื่อให้ประชาชนนำไปดูแลครอบครัวและตนเองได้ (3 คะแนน)</t>
    </r>
  </si>
  <si>
    <t>สัมภาษณ์/สอบถาม/เอกสารเกี่ยวกับความรู้ด้านสุขภาพ
ตามหลัก 3อ2ส/แผนการดำเนินงาน/ภาพกิจกรรม</t>
  </si>
  <si>
    <t>หมวด 4 การจัดระบบบริการครอบคลุมประเภทและประชากรทุกกลุ่มวัย</t>
  </si>
  <si>
    <t>จัดบริการตามสภาพปัญหาชุมชน (ODOP/OTOP</t>
  </si>
  <si>
    <t>4.1.1</t>
  </si>
  <si>
    <t>ODOP</t>
  </si>
  <si>
    <r>
      <t xml:space="preserve">1.มีฐานข้อมูลผู้รับบริการตรงตามกลุ่มวัย(เอกสาร/ไฟล์Electronic)
2.มีช่องทางการเข้าถึงบริการเชิงรุก เชิงรับ และช่องทางการสื่อสาร
3.มีFlow chart การบริการของ FCT ทุกระดับเชื่อมโยงกับแม่ข่ายและชุมชน
4.มี CPG รายบริการที่สนับสนุนจากแม่ข่าย(ไม่เกิน 5 ปี)และระบบส่งต่อ
5. มีเครื่องมือที่สอดคล้องกับการบริการ(ตามภาคผนวก)
6. บุคลากรสามารถให้บริการได้สอดคล้องกับการบริการ
7.การลงข้อมูล(Electronic File)ที่ให้บริการ/Family Folder (ตามบริบทสถานบริการ)
</t>
    </r>
    <r>
      <rPr>
        <b/>
        <sz val="14"/>
        <rFont val="TH SarabunPSK"/>
        <family val="2"/>
      </rPr>
      <t>*** มีครบทุกข้อให้คะแนนเต็ม ไม่มีให้ 0</t>
    </r>
  </si>
  <si>
    <t>สัมภาษณ์/ตามรอย
การให้บริการตามประเด็น ODOP/OTOP</t>
  </si>
  <si>
    <t>4.1.2</t>
  </si>
  <si>
    <t>OTOP</t>
  </si>
  <si>
    <t>การบริการในสถานบริการ</t>
  </si>
  <si>
    <t>4.2.1</t>
  </si>
  <si>
    <t xml:space="preserve">4.2.1 OPD </t>
  </si>
  <si>
    <t>สัมภาษณ์ตามรอยการให้บริการในสถานบริการตามแผนกต่างๆเช่น OPD/ER</t>
  </si>
  <si>
    <t>4.2.2</t>
  </si>
  <si>
    <t>4.2.2 ER</t>
  </si>
  <si>
    <t>4.2.3</t>
  </si>
  <si>
    <t>4.2.3 ANC</t>
  </si>
  <si>
    <t>4.2.4</t>
  </si>
  <si>
    <t>4.2.4 WCC</t>
  </si>
  <si>
    <t>4.2.5</t>
  </si>
  <si>
    <t>4.2.5 NCD</t>
  </si>
  <si>
    <t>4.2.6</t>
  </si>
  <si>
    <t>4.2.6 แผนไทย</t>
  </si>
  <si>
    <t>4.2.7</t>
  </si>
  <si>
    <t>4.2.7 ทันตกรรม</t>
  </si>
  <si>
    <t>การบริการในชุมชน</t>
  </si>
  <si>
    <t>4.3.1</t>
  </si>
  <si>
    <t>การบริการที่บ้าน/ LTC/ Palliative care</t>
  </si>
  <si>
    <t>สัมภาษณ์/ตามรอยกระบวนการให้บริการแก่ผู้ป่วย/ผู้รับบริการในชุมชน</t>
  </si>
  <si>
    <t>4.3.2</t>
  </si>
  <si>
    <t>SRRT</t>
  </si>
  <si>
    <t>4.3.3</t>
  </si>
  <si>
    <t>การตรวจสอบผลิตภัณฑ์ยา และเครื่องสำอางค์
(ไม่ต้องมีข้อที่ 5. มีเครื่องมือที่สอดคล้องกับการบริการ(ตามภาคผนวก)</t>
  </si>
  <si>
    <t>หมวด 5 ผลลัพธ์</t>
  </si>
  <si>
    <t>หมวด 5.1 บทบาทของบุคคลและครอบครัวในการูแลตนเอง (Self Care)</t>
  </si>
  <si>
    <t>สำรวจร้อยละ 10 ของหลังคาเรือนครอบคลุมพื้นที่รับผิดชอบโดยใช้แบบประเมินศักยภาพของประชาชนและครอบครัวในการดูแลสุขภาพตนเอง(self care) ที่สอดคล้องกับปัญหา
สุขภาพการบริการทั้งในสถานบริการและชุมชน</t>
  </si>
  <si>
    <t>หมวด 5.2 ผลลัพธ์ตามตัวชี้วัด (KPI)</t>
  </si>
  <si>
    <t>5.2.1</t>
  </si>
  <si>
    <t>ตัวชี้วัดกลางงบจ่ายตามเกณฑ์คุณภาพผลงานบริการ (QOF)</t>
  </si>
  <si>
    <t>5.2.1.1</t>
  </si>
  <si>
    <t xml:space="preserve">ร้อยละของประชากรไทยอายุตั้งแต่ 35-74 ปีที่มีระดับน้ำตาลในเลือดมากกว่าหรือเท่ากับ 126 มิลลิกรัมต่อเดซิลิตร ได้รับการลงทะเบียนเป็นผู้ป่วยเบาหวานรายใหม่
</t>
  </si>
  <si>
    <t xml:space="preserve">ข้อมูลจาก HDC กระทรวงสาธารณสุขตัดยอด ณ วันที่ 26 มิถุนายน 2560 </t>
  </si>
  <si>
    <r>
      <t xml:space="preserve">ลดลงจากปี 2559 </t>
    </r>
    <r>
      <rPr>
        <u/>
        <sz val="16"/>
        <rFont val="TH SarabunPSK"/>
        <family val="2"/>
      </rPr>
      <t>&gt;</t>
    </r>
    <r>
      <rPr>
        <sz val="16"/>
        <rFont val="TH SarabunPSK"/>
        <family val="2"/>
      </rPr>
      <t xml:space="preserve"> 5 = 1 คะแนน
ลดลงจากปี 2559 4.50-4.99 = 0.90 คะแนน
ลดลงจากปี 2559 4.00-4.49 = 0.80 คะแนน
ลดลงจากปี 2559 3.50-3.99 = 0.70 คะแนน
ลดลงจากปี 2559 3.00-3.49 = 0.60 คะแนน</t>
    </r>
  </si>
  <si>
    <t>5.2.1.2</t>
  </si>
  <si>
    <t xml:space="preserve">ร้อยละของประชากรไทยอายุตั้งแต่ 35-74 ปีที่มีผลการคัดกรองความดันโลหิตสูงมากกว่าหรือ เท่ากับ 140/90 mmHg. ได้รับการลงทะเบียนเป็นผู้ป่วยความดันโลหิตสูงรายใหม่
</t>
  </si>
  <si>
    <t>ลดลงจากปี 2559  &gt; 2.50 = 1 คะแนน
ลดลงจากปี 2559 2.00-2.49 = 0.90 คะแนน
ลดลงจากปี 2559 1.50-1.99 = 0.80 คะแนน
ลดลงจากปี 2559 1.00-1.49 = 0.70 คะแนน
ลดลงจากปี 2559 0.50-0.99 = 0.60 คะแนน</t>
  </si>
  <si>
    <t>5.2.1.3</t>
  </si>
  <si>
    <t xml:space="preserve">ร้อยละของหญิงมีครรภ์ได้รับการฝากครรภ์ครั้งแรกก่อน 12 สัปดาห์
(ผลการดำเนินงานจากคลินิก ANC ) 
</t>
  </si>
  <si>
    <t>ข้อมูลจาก 43 แฟ้ม ตัดยอด ณ วันที่ 26 มิถุนายน 2560</t>
  </si>
  <si>
    <t xml:space="preserve">น้อยกว่าร้อยละ 60  =  0  คะแนน
ร้อยละ 60 ขึ้นไป    =  1  คะแนน </t>
  </si>
  <si>
    <t>5.2.1.4</t>
  </si>
  <si>
    <t>ร้อยละการใช้ยาปฏิชีวนะอย่างรับผิดชอบในผู้ป่วยนอก</t>
  </si>
  <si>
    <t>5.2.1.4.1</t>
  </si>
  <si>
    <t xml:space="preserve">ร้อยละการใช้ยาปฏิชีวนะอย่างรับผิดชอบในผู้ป่วยนอกโรคติดเชื้อระบบทางเดินหายใจช่วงบน (upper respiratory tract  infections, URI) และหลอดลมอักเสบเฉียบพลัน (acute bronchitis)
</t>
  </si>
  <si>
    <t>≤ ร้อยละ 20    ได้  1  คะแนน
≤ ร้อยละ 30    ได้  0.5  คะแนน
≤ ร้อยละ 40    ได้  0.3  คะแนน
 &gt; ร้อยละ 40    ได้  0  คะแนน</t>
  </si>
  <si>
    <t>5.2.1.4.2</t>
  </si>
  <si>
    <t xml:space="preserve">ร้อยละการใช้ยาปฏิชีวนะอย่างรับผิดชอบในผู้ป่วยนอกโรคอุจจาระร่วงเฉียบพลัน (Ac.Diarrhea)อักเสบเฉียบพลัน (acute bronchitis)
</t>
  </si>
  <si>
    <t>5.2.1.5</t>
  </si>
  <si>
    <t>ร้อยละการลดลงของอัตราการนอนโรงพยาบาลด้วยภาวะที่ควรควบคุมด้วยบริการ   ผู้ป่วยนอก (ACSC: ambulatory care sensitive condition) ในโรคลมชัก (epilepsy)ปอดอุดกั้นเรื้อรัง (COPD) หืด (asthma) เบาหวาน (DM) และความดันโลหิตสูง (HT)</t>
  </si>
  <si>
    <t>COPD  130 ต่อแสนประชากร</t>
  </si>
  <si>
    <r>
      <t xml:space="preserve">0.50 คะแนน  ≤ 130
0.40 คะแนน 131-135
0.30 คะแนน 136-140
0.20 คะแนน 141-145
0.10 คะแนน </t>
    </r>
    <r>
      <rPr>
        <u/>
        <sz val="16"/>
        <rFont val="TH SarabunPSK"/>
        <family val="2"/>
      </rPr>
      <t>&gt;</t>
    </r>
    <r>
      <rPr>
        <sz val="16"/>
        <rFont val="TH SarabunPSK"/>
        <family val="2"/>
      </rPr>
      <t xml:space="preserve"> 146</t>
    </r>
  </si>
  <si>
    <t>ผู้ป่วยเบาหวานที่มารับการรักษาด้วยภาวะ Hypoglycemiaน้อยกว่าร้อยละ 2</t>
  </si>
  <si>
    <r>
      <t xml:space="preserve">0.50 คะแนน  </t>
    </r>
    <r>
      <rPr>
        <u/>
        <sz val="16"/>
        <rFont val="TH SarabunPSK"/>
        <family val="2"/>
      </rPr>
      <t>&gt;</t>
    </r>
    <r>
      <rPr>
        <sz val="16"/>
        <rFont val="TH SarabunPSK"/>
        <family val="2"/>
      </rPr>
      <t xml:space="preserve"> 2
0.40 คะแนน 1.50-1.99
0.30 คะแนน 1.00-1.49
0.20 คะแนน 0.50-0.99
0.10 คะแนน &lt; 0.5</t>
    </r>
  </si>
  <si>
    <t>5.2.1.6</t>
  </si>
  <si>
    <t xml:space="preserve"> ร้อยละสะสมความครอบคลุมการตรวจคัดกรองมะเร็งปากมดลูกในสตรี 30-60 ปี  ภายใน 5  ปี
</t>
  </si>
  <si>
    <r>
      <t xml:space="preserve"> </t>
    </r>
    <r>
      <rPr>
        <u/>
        <sz val="16"/>
        <rFont val="TH SarabunPSK"/>
        <family val="2"/>
      </rPr>
      <t>&gt;</t>
    </r>
    <r>
      <rPr>
        <sz val="16"/>
        <rFont val="TH SarabunPSK"/>
        <family val="2"/>
      </rPr>
      <t xml:space="preserve"> 80 = 1 คะแนน
70.00-79.99 = 0.80 คะแนน
60.00-69.99 = 0.60 คะแนน
50.00-59.99 = 0.40 คะแนน
≤ 49.99 = 0.20 คะแนน</t>
    </r>
  </si>
  <si>
    <t>5.2.2</t>
  </si>
  <si>
    <t>ตัวชี้วัดกระทรวง (จาก HDC)</t>
  </si>
  <si>
    <t>5.2.2.1</t>
  </si>
  <si>
    <t xml:space="preserve">2.1 ร้อยละของเด็ก 0-5 ปี มีพัฒนาการสมวัย ไม่น้อยกว่าร้อยละ 80
</t>
  </si>
  <si>
    <t xml:space="preserve">น้อยกว่าร้อยละ 80  =  0  คะแนน
ร้อยละ 80 ขึ้นไป    =  1  คะแนน </t>
  </si>
  <si>
    <t>5.2.2.2</t>
  </si>
  <si>
    <t xml:space="preserve">2.2 ร้อยละของผู้ป่วยเบาหวาน ความดันโลหิตสูงที่ขึ้นทะเบียนได้รับการประเมินโอกาสเสี่ยงต่อโรคหัวใจ และหลอดเลือด (CVD Risk)ไม่น้อยกว่าร้อยละ 80
</t>
  </si>
  <si>
    <r>
      <rPr>
        <u/>
        <sz val="16"/>
        <rFont val="TH SarabunPSK"/>
        <family val="2"/>
      </rPr>
      <t>&gt;</t>
    </r>
    <r>
      <rPr>
        <sz val="16"/>
        <rFont val="TH SarabunPSK"/>
        <family val="2"/>
      </rPr>
      <t xml:space="preserve"> 80 = 1 คะแนน
70.00-79.99 = 0.90 คะแนน
60.00-60.99 = 0.80 คะแนน
50.00-50.99 = 0.70 คะแนน
≤ 40.99 = 0.60 คะแนน</t>
    </r>
  </si>
  <si>
    <t>5.2.2.3</t>
  </si>
  <si>
    <t xml:space="preserve">2.3 ร้อยละของผู้ป่วย CKD ที่มีอัตราการลดลงของ eGFR&lt;4 ml/min/1.73m2/yr ไม่น้อยกว่าร้อยละ 65
</t>
  </si>
  <si>
    <r>
      <rPr>
        <u/>
        <sz val="16"/>
        <rFont val="TH SarabunPSK"/>
        <family val="2"/>
      </rPr>
      <t>&gt;</t>
    </r>
    <r>
      <rPr>
        <sz val="16"/>
        <rFont val="TH SarabunPSK"/>
        <family val="2"/>
      </rPr>
      <t>65 = 1 คะแนน
60.00-64.99 = 0.90 คะแนน
55.00-59.99 = 0.80 คะแนน
50.00-54.99 = 0.70 คะแนน
≤ 49.99 = 0.60 คะแนน</t>
    </r>
  </si>
  <si>
    <t>5.2.2.4</t>
  </si>
  <si>
    <t>2.4 ร้อยละของครอบครัวที่มีศักยภาพในการดูแลสุขภาพตนเองได้ครบตามเกณฑ์ที่กำหนด ไม่น้อยกว่าร้อยละ 50</t>
  </si>
  <si>
    <t>สสจ.ดึงข้อมูลจาก Thai PHC.net 26 มิย 60</t>
  </si>
  <si>
    <t xml:space="preserve">น้อยกว่าร้อยละ 50  =  0  คะแนน
ร้อยละ 50 ขึ้นไป    =  1  คะแนน </t>
  </si>
  <si>
    <t>5.2.2.5</t>
  </si>
  <si>
    <t>2.5 หน่วยงานที่มีการนำดัชนีความสุขของคนทำงาน(Happy work life index) และ Core Value "MOPH" ไปใช้ ไม่น้อยกว่าร้อยละ 50</t>
  </si>
  <si>
    <t>ข้อมูลจาก web Happinometer 26 มิย 60</t>
  </si>
  <si>
    <t>5.2.3</t>
  </si>
  <si>
    <t>4. ตัวชี้วัดจังหวัด</t>
  </si>
  <si>
    <t>5.2.3.1</t>
  </si>
  <si>
    <t>ความครอบคลุมการได้รับวัคซีนแต่ละชนิดครบตามเกณฑ์ในเด็กอายุครบ 1 ปี, 2 ปี,3 ปี, 5ปี  (Fully immunized)</t>
  </si>
  <si>
    <t>1.ความครอบคลุมการได้รับวัคซีนแต่ละชนิดครบตามเกณฑ์ในเด็กอายุครบ 1 ปี (Fully immunized)</t>
  </si>
  <si>
    <t>การคิดคะแนน</t>
  </si>
  <si>
    <t xml:space="preserve">   ความครอบคลุมของวัคซีน BCG</t>
  </si>
  <si>
    <t>วัคซีน BCG/HBV1/IPV/DTP-HB3/JE1</t>
  </si>
  <si>
    <t xml:space="preserve">            ร้อยละ BCG</t>
  </si>
  <si>
    <t>/DTP4/OPV4/JE2/DTP5/OPV5</t>
  </si>
  <si>
    <t xml:space="preserve">   ความครอบคลุมของวัคซีน HBV1</t>
  </si>
  <si>
    <t xml:space="preserve">  - ร้อยละ 90.00  ขึ้นไป      ได้ 1 คะแนน</t>
  </si>
  <si>
    <t xml:space="preserve">           ร้อยละ HBV1</t>
  </si>
  <si>
    <t xml:space="preserve">  - ร้อยละ 80.00-89.99      ได้ 0.8 คะแนน</t>
  </si>
  <si>
    <t xml:space="preserve">   ความครอบคลุมของวัคซีน IPV</t>
  </si>
  <si>
    <t xml:space="preserve">  - ร้อยละ 70.00-79.99      ได้ 0.6 คะแนน</t>
  </si>
  <si>
    <t xml:space="preserve">           ร้อยละ IPV</t>
  </si>
  <si>
    <t xml:space="preserve">  - ร้อยละ 60.00-69.99      ได้ 0.4คะแนน</t>
  </si>
  <si>
    <t xml:space="preserve">   ความครอบคลุมของวัคซีน DTP-HB3</t>
  </si>
  <si>
    <t xml:space="preserve">  - ร้อยละ 50.00-59.99      ได้ 0.2คะแนน</t>
  </si>
  <si>
    <t xml:space="preserve">           ร้อยละ DTP-HB3</t>
  </si>
  <si>
    <t xml:space="preserve">  - ร้อยละ 00.00-49.99      ได้ 0 คะแนน</t>
  </si>
  <si>
    <t xml:space="preserve">   ความครอบคลุมของวัคซีน OPV3</t>
  </si>
  <si>
    <t xml:space="preserve">           ร้อยละ OPV3</t>
  </si>
  <si>
    <t xml:space="preserve">   ความครอบคลุมของวัคซีน MMR1</t>
  </si>
  <si>
    <t xml:space="preserve">           ร้อยละ MMR1</t>
  </si>
  <si>
    <t>2.ความครอบคลุมการได้รับวัคซีนแต่ละชนิดครบตามเกณฑ์ในเด็กอายุครบ 2 ปี (Fully immunized)</t>
  </si>
  <si>
    <t xml:space="preserve">   ความครอบคลุมของวัคซีน JE1</t>
  </si>
  <si>
    <t xml:space="preserve">           ร้อยละ JE1</t>
  </si>
  <si>
    <t xml:space="preserve">   ความครอบคลุมของวัคซีน DTP4</t>
  </si>
  <si>
    <t xml:space="preserve">           ร้อยละ DTP4</t>
  </si>
  <si>
    <t xml:space="preserve">   ความครอบคลุมของวัคซีน OPV4</t>
  </si>
  <si>
    <t>* วัคซีน MMR1 และ MMR2</t>
  </si>
  <si>
    <t xml:space="preserve">           ร้อยละ OPV4</t>
  </si>
  <si>
    <t xml:space="preserve">  - ร้อยละ 95.00  ขึ้นไป      ได้ 1 คะแนน</t>
  </si>
  <si>
    <t>3.ความครอบคลุมการได้รับวัคซีนแต่ละชนิดครบตามเกณฑ์ในเด็กอายุครบ 3 ปี (Fully immunized)</t>
  </si>
  <si>
    <t xml:space="preserve">  - ร้อยละ 90.00-94.99      ได้ 0.8 คะแนน</t>
  </si>
  <si>
    <t xml:space="preserve">   ความครอบคลุมของวัคซีน JE2</t>
  </si>
  <si>
    <t xml:space="preserve">  - ร้อยละ 85.00-89.99      ได้ 0.6 คะแนน</t>
  </si>
  <si>
    <t xml:space="preserve">           ร้อยละ JE2</t>
  </si>
  <si>
    <t xml:space="preserve">  - ร้อยละ 80.00-84.99      ได้ 0.4 คะแนน</t>
  </si>
  <si>
    <t xml:space="preserve">   ความครอบคลุมของวัคซีน MMR2</t>
  </si>
  <si>
    <t xml:space="preserve">  - ร้อยละ 75.00-79.99      ได้ 0.2 คะแนน</t>
  </si>
  <si>
    <t xml:space="preserve">           ร้อยละ MMR2</t>
  </si>
  <si>
    <t xml:space="preserve">  - ร้อยละ 00.00-74.99      ได้ 0 คะแนน</t>
  </si>
  <si>
    <t>4.ความครอบคลุมการได้รับวัคซีนแต่ละชนิดครบตามเกณฑ์ในเด็กอายุครบ 5 ปี (Fully immunized)</t>
  </si>
  <si>
    <t xml:space="preserve">   ความครอบคลุมของวัคซีน DTP5</t>
  </si>
  <si>
    <t xml:space="preserve">           ร้อยละ DTP5</t>
  </si>
  <si>
    <t xml:space="preserve">   ความครอบคลุมของวัคซีน OPV5</t>
  </si>
  <si>
    <t xml:space="preserve">           ร้อยละ OPV5</t>
  </si>
  <si>
    <t>5.2.3.2</t>
  </si>
  <si>
    <t xml:space="preserve">ระดับความสำเร็จในบรรลุผลสัมฤทธิ์ของการป้องกัน ควบคุมโรคไข้เลือดออก ของโรงพยาบาลส่งเสริมสุขภาพตำบล 
</t>
  </si>
  <si>
    <t xml:space="preserve">1.หมู่บ้านไม่มีผู้ป่วย Second Generation มากกว่าร้อยละ 80 ของหมู่บ้านทั้งหมด         </t>
  </si>
  <si>
    <t>จากฐานข้อมูลโปรแกรม R 506</t>
  </si>
  <si>
    <r>
      <rPr>
        <b/>
        <sz val="16"/>
        <rFont val="TH SarabunPSK"/>
        <family val="2"/>
      </rPr>
      <t xml:space="preserve">
 </t>
    </r>
    <r>
      <rPr>
        <sz val="16"/>
        <rFont val="TH SarabunPSK"/>
        <family val="2"/>
      </rPr>
      <t xml:space="preserve">ร้อยละ 80.00  ขึ้นไป     ได้ 10 คะแนน
 ร้อยละ 70.00-79.99     ได้  8 คะแนน     
 ร้อยละ 60.00-69.99     ได้  6 คะแนน
 ร้อยละ 50.00-59.99     ได้  4 คะแนน
 ร้อยละ 40.00-49.99     ได้  2 คะแนน
 น้อยกว่าร้อยละ 40         ได้  0 คะแนน </t>
    </r>
    <r>
      <rPr>
        <b/>
        <sz val="16"/>
        <rFont val="TH SarabunPSK"/>
        <family val="2"/>
      </rPr>
      <t xml:space="preserve">   </t>
    </r>
    <r>
      <rPr>
        <b/>
        <u/>
        <sz val="16"/>
        <rFont val="TH SarabunPSK"/>
        <family val="2"/>
      </rPr>
      <t xml:space="preserve">
</t>
    </r>
  </si>
  <si>
    <t>2. HI  น้อยกว่า 10%</t>
  </si>
  <si>
    <t>สสจ.สระแก้ว สุ่มสำรวจ ณ วันประเมิน 10 หลังคาเรือน ต่อ 1 หมู่บ้าน</t>
  </si>
  <si>
    <r>
      <t xml:space="preserve">
  HI </t>
    </r>
    <r>
      <rPr>
        <u/>
        <sz val="16"/>
        <rFont val="TH SarabunPSK"/>
        <family val="2"/>
      </rPr>
      <t>&lt;</t>
    </r>
    <r>
      <rPr>
        <sz val="16"/>
        <rFont val="TH SarabunPSK"/>
        <family val="2"/>
      </rPr>
      <t xml:space="preserve"> 10               ได้  5  คะแนน
  HI = 10.01-20.00  ได้ 4 คะแนน
  HI = 20.01-30.00  ได้ 3 คะแนน
  HI = 30.01-40.00  ได้ 2 คะแนน
  HI = 40.01-50.00  ได้ 1 คะแนน
  HI &gt; 50               ได้ 0 คะแนน</t>
    </r>
  </si>
  <si>
    <t>ค่า HI ที่ได้</t>
  </si>
  <si>
    <t>3. CI = 0</t>
  </si>
  <si>
    <t>สสจ.สระแก้ว สุ่มสำรวจ ณ วันประเมิน</t>
  </si>
  <si>
    <t xml:space="preserve">
  CI = 0                ได้  5  คะแนน
  CI = 0.01-3.00     ได้  4  คะแนน
  CI = 3.01-6.00     ได้  3  คะแนน
  CI = 6.01-9.00     ได้  2  คะแนน
  CI = 9.01-12.00   ได้  1  คะแนน
  CI &gt; 12              ได้  0  คะแนน</t>
  </si>
  <si>
    <t>ค่า CI ที่ได้</t>
  </si>
  <si>
    <t>5.2.3.3</t>
  </si>
  <si>
    <t>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ผู้พิการที่ต้องได้รับการดูแล  และเด็ก 0- 5 ปี  ไม่น้อยกว่าร้อยละ  80</t>
  </si>
  <si>
    <t xml:space="preserve"> 1.1 มี ระบบ Coordination( ระบบ ส่งต่อ ) : มีการประสานงานส่งต่อ ,  (มีครบถ้วน 2 มีไม่ครบถ้วน 1 ไม่มี 0)</t>
  </si>
  <si>
    <t>2.1 มีคำสั่งคณะกรรมการระดับตำบล โดย ทีมหมอครอบครัว ทุกคนมีส่วนร่วมเป็นคณะทำงาน และมี องค์กรท้องถิ่น ปราชญ์ชาวบ้าน พระภิกษุสงฆ์ จิตอาสา หรือ อื่น ๆ (มีคำสั่ง โครงสร้างการดำเนินงาน และมีกิจกรรม ได้ 2  คะแนน  มีไม่ครบ 1  ไม่มี 0)</t>
  </si>
  <si>
    <t>คำสั่งคณะกรรมการระดับตำบล ที่แสดงถึงบทบาทหน้าที่ในการดูแลกลุ่มเป้าหมายทีมหมอครอบครัว</t>
  </si>
  <si>
    <t>2.2 กำหนดผู้รับผิดชอบโครงการทีมหมอครอบครัวแบ่งพื้นที่ความรับผิดชอบ กลุ่มเป้าหมายชัดเจน (มีครบถ้วน 2 มีไม่ครบถ้วน 1 ไม่มี 0)</t>
  </si>
  <si>
    <t>เอกสาร/คำสั่ง โครงสร้างการดำเนินงาน การมอบหมายพื้นที่ และกลุ่มเป้าหมายรับผิดชอบ  แบ่งที่มที่รับผิดชอบชัพเจน</t>
  </si>
  <si>
    <t>3.1 มีฐานข้อมูลดูแลกลุ่มเป้าหมาย 4 กลุ่ม ถูกต้องเป็นปัจจุบัน (ผู้สูงอายุติดบ้านติดเตียง ผู้พิการ ผู้ป่วยระยะสุดท้าย และ เด็ก 0-5 ปี ที่ต้องได้รับการกระตุ้นพัฒนาการ)  ในพื้นที่ ที่เป็นปัจจุบัน</t>
  </si>
  <si>
    <t>3.2  มีคู่มือ และCPG ในการดูแลผู้ป่วยที่สามารถนำมาประยุกต์ใช้ในการดูแลผู้ป่วยได้ (มีครบถ้วน 2 มีไม่ครบถ้วน 1 ไม่มี 0)</t>
  </si>
  <si>
    <t>3.3 สรุปรายงานข้อมูลการให้บริการ ตามกลุ่มเป้าหมาย 4 กลุ่ม  (ผู้สูงอายุติดบ้านติดเตียง ผู้พิการฯ ผู้ป่วยระยะสุดท้าย และ เด็ก 0-5 ปี ที่ต้องได้รับการกระตุ้นพัฒนาการ)  (มีครบถ้วน 2 มีไม่ครบถ้วน 1 ไม่มี 0)</t>
  </si>
  <si>
    <t>3.4 มีการคืนข้อมูลให้ชุมชนและส่งเสริมให้ชุมชนมีส่วนร่วมในการดูแลผู้สูงอายุติดเตียง  (มีครบถ้วนชัดเจน 2 มีไม่ครบถ้วน 1 ไม่มี 0)</t>
  </si>
  <si>
    <t>ดูจากการสื่อสารข้อมูลสู่ ภาคส่วนต่าง ๆ เช่น วาระการประชม ศูนย์ข้อมูล ศูนย์ข้อมุล กระบวนการวางแผนฯ</t>
  </si>
  <si>
    <t>3.5 มีการประเมินความพึงพอใจผู้ป่วย (มีครบถ้วน=2 มีเป็นบางส่วน 1  มีเป็นส่วนน้อย หรือไม่มี 0)</t>
  </si>
  <si>
    <t>แบบประเมินความพึงพอใจ/ข้อมูลการประเมินความพึงพอใจ หรือ ข้อมูลสรุปผลการเยี่ยมบ้าน โดยรวมมีการประเมินไม่ต่ำกว่าร้อยละ 60</t>
  </si>
  <si>
    <t xml:space="preserve"> 3.6 มีการบันทึก Family Folder หรือทะเบียนประวัติ แสดงถึงการดูแลต่อเนื่องการดูแลต่อเนื่อง (มีครบถ้วน 2 มีไม่ครบถ้วน 1 ไม่มี 0)</t>
  </si>
  <si>
    <t xml:space="preserve"> Family Folder/บันทึกการเยี่ยมบ้าน สุ่มประเมิน</t>
  </si>
  <si>
    <r>
      <t xml:space="preserve">4. การพัฒนาบุคลากร
</t>
    </r>
    <r>
      <rPr>
        <sz val="16"/>
        <rFont val="TH SarabunPSK"/>
        <family val="2"/>
      </rPr>
      <t xml:space="preserve">เจ้าหน้าที่มีการพัฒนาทักษะการดำเนินงานและและเปลี่ยนเรียนรู้การดำเนินงาน (มีการพัฒนาบุคลากรตามกลุ่มเป้าหมาย ครบถ้วนทั้ง 4 กลุ่ม และการดำเนินงาน อย่างต่อเนื่อง = 3  มีไม่ครบถ้วน 2  มีน้อย 1  ไม่มี 0)  </t>
    </r>
  </si>
  <si>
    <r>
      <t xml:space="preserve">5. การสนับสนุน
</t>
    </r>
    <r>
      <rPr>
        <sz val="16"/>
        <rFont val="TH SarabunPSK"/>
        <family val="2"/>
      </rPr>
      <t>ได้รับการสนับสนุนคู่มือ/แนวทาง/ชุดเครื่องมืออุปกรณ์  (มี เพียงพอ 2 มีไม่เพียงพอ 1  ไม่มี 0)</t>
    </r>
  </si>
  <si>
    <t>6. การดูแลผู้ป่วยตามกลุ่มเป้าหมาย</t>
  </si>
  <si>
    <t xml:space="preserve">  จำนวนผู้ป่วยที่ได้รับการดูแล = 100%  ของผู้ป่วยทั้งหมดในพื้นที่</t>
  </si>
  <si>
    <t>ฐานข้อมูล/ รายงานผลการดำเนินงานของเครือข่ายบริการ
ข้อมูลตัดยอดในช่วงเวลาการประเมิน</t>
  </si>
  <si>
    <t>ร้อยละ 90ขึ้นไป = 5             ร้อยละ80-89.99=4</t>
  </si>
  <si>
    <t>ร้อยละ70-79.99=3               ร้อยละ60-69.99=2</t>
  </si>
  <si>
    <t>ร้อยละ50-59.99=1                น้อยกว่าร้อยละ50=0</t>
  </si>
  <si>
    <r>
      <rPr>
        <u/>
        <sz val="16"/>
        <rFont val="TH SarabunPSK"/>
        <family val="2"/>
      </rPr>
      <t xml:space="preserve">คะแนนที่ได้จากการประเมิน </t>
    </r>
    <r>
      <rPr>
        <sz val="16"/>
        <rFont val="TH SarabunPSK"/>
        <family val="2"/>
      </rPr>
      <t xml:space="preserve"> x 10    = ค่าคะแนนที่ได้จากการถ่วงน้ำหนัก</t>
    </r>
  </si>
  <si>
    <t>ผู้ป่วยระยะสุดท้าย (5 คะแนน)</t>
  </si>
  <si>
    <t>5.2.3.4</t>
  </si>
  <si>
    <t>ร้อยละของคุณภาพข้อมูลบริการสุขภาพ</t>
  </si>
  <si>
    <t>ข้อมูล 43 แฟ้ม วันที่ 26 มิถุนายน 2560</t>
  </si>
  <si>
    <t>เกณฑ์คะแนน (คะแนนเต็ม 5)
ร้อยละ 90 ขึ้นไป = 5 คะแนน
ร้อยละ 85.00 - 89.99 = 4 คะแนน
ร้อยละ 80.00 - 84.99 = 3 คะแนน
 ร้อยละ 75.00 - 79.99 = 2 คะแนน
น้อยกว่าร้อยละ 75  = 1 คะแนน</t>
  </si>
  <si>
    <t>5.2.3.5</t>
  </si>
  <si>
    <r>
      <rPr>
        <b/>
        <sz val="16"/>
        <rFont val="TH SarabunPSK"/>
        <family val="2"/>
      </rPr>
      <t>5.2.4.5 ร้อยละหน่วยบริการปฐมภูมิจัดบริการทันตกรรม</t>
    </r>
    <r>
      <rPr>
        <sz val="16"/>
        <rFont val="TH SarabunPSK"/>
        <family val="2"/>
      </rPr>
      <t xml:space="preserve">
</t>
    </r>
  </si>
  <si>
    <t xml:space="preserve">การจัดบริการสุขภาพช่องปากที่มีคุณภาพ ประกอบด้วย ๒ องค์ประกอบองค์ประกอบที่ 1 การจัดบริการสุขภาพช่องปากที่มีคุณภาพตามเกณฑ์ คือการให้บริการส่งเสริมทันตสุขภาพ ทันตกรรมป้องกัน และ บริการทันตกรรม
</t>
  </si>
  <si>
    <t>1. พื้นฐาน ทั้งในสถานบริการสุขภาพ และ นอกสถานบริการสุขภาพ ได้ตามเกณฑ์ 6 กลุ่มเป้าหมาย 14 กิจกรรม ผ่าน 14 กิจกรรม = 1 ไม่ผ่าน = 0</t>
  </si>
  <si>
    <t>2. องค์ประกอบที่ 2 จัดบริการสุขภาพช่องปากที่ครอบคลุมประชากรได้ตามเกณฑ์ร้อยละ 20 ผ่านเกณฑ์ร้อยละ 20 = 1 ไม่ผ่าน = 0</t>
  </si>
  <si>
    <t>ผ่านเกณฑ์ร้อยละ 20 = 1 ไม่ผ่าน = 0</t>
  </si>
  <si>
    <t>5.2.3.6</t>
  </si>
  <si>
    <r>
      <rPr>
        <b/>
        <sz val="16"/>
        <rFont val="TH SarabunPSK"/>
        <family val="2"/>
      </rPr>
      <t>5.2.4.6 ร้อยละของผู้ป่วยนอกได้รับบริการการแพทย์แผนไทยและการแพทย์ทางเลือกที่ได้มาตรฐาน</t>
    </r>
    <r>
      <rPr>
        <sz val="16"/>
        <rFont val="TH SarabunPSK"/>
        <family val="2"/>
      </rPr>
      <t xml:space="preserve">
</t>
    </r>
  </si>
  <si>
    <t>A = เป้าหมาย ( ผู้ป่วยนอกได้รับบริการแพทย์แผนไทยและการแพทย์ทางเลือก ร้อยละ 25 )
B = ผลงานที่ทำได้ (ร้อยละของผู้ป่วยนอกได้รับบริการแพทย์แผนไทย ใน รพ.สต.)
C = คะแนนเต็มเท่ากับ 10 คะแนน
 สูตรการคำนวณ = B * C /A   (เท่ากับ B คูณ C หารด้วย A)</t>
  </si>
  <si>
    <t>หมวด 5.3 นวัตกรรม งานวิจัย การจัดการองค์ความรู้</t>
  </si>
  <si>
    <t xml:space="preserve">5.3.1. </t>
  </si>
  <si>
    <t>การปฏิบัติเพื่อแก้ไขปัญหาจากการจัดการองค์ความรู้เช่น CQI R2R นวัตกรรมงานวิจัย</t>
  </si>
  <si>
    <t xml:space="preserve"> - สัมภาษณ์เจ้าหน้าที่
 - เอกสารที่เกี่ยวข้องกับ
CQI R2R นวัตกรรมงานวิจัย</t>
  </si>
  <si>
    <t>5.3.1.1</t>
  </si>
  <si>
    <t xml:space="preserve"> การจัดการองค์ความรู้   มี = 1 คะแนน      ไม่มี = 0 คะแนน</t>
  </si>
  <si>
    <t xml:space="preserve">5.3.1.2 </t>
  </si>
  <si>
    <t>การจัดการองค์ความรู้ สอดคล้องกับปัญหาสุขภาพที่ส าคัญของชุมชน
สอดคล้องกับปัญหาสุขภาพชุมชน = 1 คะแนน
ไม่สอดคล้องกับปัญหาสุขภาพชุมชน = 0 คะแนน</t>
  </si>
  <si>
    <t>5.3.2.</t>
  </si>
  <si>
    <t xml:space="preserve"> มีผลลัพธ์จากการด าเนินงานของ CQI R2R นวัตกรรมงานวิจัย และเผยแพร่แนวทาง
ปฏิบัติจากการจัดการความรู้สู่ชุมชนเพื่อให้เกิดกระบวนการเรียนรู้ร่วมกัน
ีมีผลลัพธ์และมีการเผยแพร่ เกิดการเรียนรู้ร่วมกัน = 1 คะแนน
มีผลลัพธ์ = 0 คะแนน</t>
  </si>
  <si>
    <t xml:space="preserve"> - เอกสารที่เกี่ยวข้องกับ
CQI R2R นวัตกรรมงานวิจัย
 - รูปแบบการเผยแพร่ชัดเจน</t>
  </si>
  <si>
    <t xml:space="preserve">5.3.3. </t>
  </si>
  <si>
    <t>การใช้ประโยชน์จาก CQI R2R นวัตกรรมงานวิจัยจนน าไปสู่การดูแลตนเองได้
ชุมชนผู้รับบริการสามารถนำไปใช้ดูแลตนเอง และเผยแพร่เป็นตัวอย่างได้ = 2 คะแนน
ชุมชนผู้รับบริการสามารถนำไปใช้ดูแลตนเอง = 1 คะแนน
ชุมชนผู้รับบริการไม่สามารถนำไปใช้ดูแลตนเอง = 0 คะแนน</t>
  </si>
  <si>
    <t xml:space="preserve"> - สัมภาษณ์เจ้าหน้าที่
 - สัมภาษณ์ประชาชนที่เป็น
กลุ่มเป้าหมายในการท า CQI
R2R นวัตกรรมงานวิจัย</t>
  </si>
  <si>
    <t>ตามแบบประเมิน รพ.สต.ติดดาว ปี 2560</t>
  </si>
  <si>
    <t xml:space="preserve">คุ้มครองผู้บริโภคด้านสุขภาพ
</t>
  </si>
  <si>
    <t xml:space="preserve">เภสัชกรรม (PTC)
</t>
  </si>
  <si>
    <t xml:space="preserve">ระบบคุณภาพและมาตรฐานทางห้องปฏิบัติการ(LAB)
</t>
  </si>
  <si>
    <t xml:space="preserve">การป้องกันและการควบคุมการติดเชื้อ(IC)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</si>
</sst>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36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u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u/>
      <sz val="14"/>
      <name val="TH SarabunPSK"/>
      <family val="2"/>
    </font>
    <font>
      <sz val="16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  <charset val="222"/>
    </font>
    <font>
      <b/>
      <sz val="18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4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name val="TH SarabunIT๙"/>
      <family val="2"/>
    </font>
    <font>
      <b/>
      <sz val="16"/>
      <name val="TH SarabunPSK"/>
      <family val="2"/>
    </font>
    <font>
      <b/>
      <sz val="16"/>
      <color rgb="FF002060"/>
      <name val="TH SarabunIT๙"/>
      <family val="2"/>
    </font>
    <font>
      <b/>
      <sz val="16"/>
      <color theme="5" tint="-0.249977111117893"/>
      <name val="TH SarabunIT๙"/>
      <family val="2"/>
    </font>
    <font>
      <b/>
      <sz val="16"/>
      <color rgb="FF00B050"/>
      <name val="TH SarabunIT๙"/>
      <family val="2"/>
    </font>
    <font>
      <b/>
      <sz val="16"/>
      <color theme="9" tint="-0.249977111117893"/>
      <name val="TH SarabunIT๙"/>
      <family val="2"/>
    </font>
    <font>
      <b/>
      <sz val="16"/>
      <color theme="7" tint="-0.249977111117893"/>
      <name val="TH SarabunIT๙"/>
      <family val="2"/>
    </font>
    <font>
      <b/>
      <sz val="16"/>
      <name val="TH SarabunIT๙"/>
      <family val="2"/>
    </font>
    <font>
      <b/>
      <sz val="16"/>
      <color rgb="FF0070C0"/>
      <name val="TH SarabunIT๙"/>
      <family val="2"/>
    </font>
    <font>
      <b/>
      <sz val="16"/>
      <color rgb="FF7030A0"/>
      <name val="TH SarabunIT๙"/>
      <family val="2"/>
    </font>
    <font>
      <b/>
      <sz val="16"/>
      <color rgb="FFFF0000"/>
      <name val="TH SarabunIT๙"/>
      <family val="2"/>
    </font>
    <font>
      <sz val="16"/>
      <name val="TH SarabunPSK"/>
      <family val="2"/>
    </font>
    <font>
      <sz val="16"/>
      <color rgb="FF7030A0"/>
      <name val="TH SarabunPSK"/>
      <family val="2"/>
    </font>
    <font>
      <sz val="16"/>
      <color rgb="FFFF0000"/>
      <name val="TH SarabunPSK"/>
      <family val="2"/>
    </font>
    <font>
      <u/>
      <sz val="16"/>
      <name val="TH SarabunPSK"/>
      <family val="2"/>
    </font>
    <font>
      <b/>
      <u/>
      <sz val="16"/>
      <name val="TH SarabunPSK"/>
      <family val="2"/>
    </font>
    <font>
      <sz val="11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3">
    <xf numFmtId="0" fontId="0" fillId="0" borderId="0" xfId="0"/>
    <xf numFmtId="0" fontId="2" fillId="2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1" fontId="4" fillId="3" borderId="1" xfId="0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1" fontId="4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/>
    </xf>
    <xf numFmtId="1" fontId="5" fillId="5" borderId="1" xfId="0" applyNumberFormat="1" applyFont="1" applyFill="1" applyBorder="1" applyAlignment="1">
      <alignment horizontal="center" vertical="top"/>
    </xf>
    <xf numFmtId="2" fontId="4" fillId="5" borderId="1" xfId="0" applyNumberFormat="1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4" fillId="6" borderId="1" xfId="0" applyFont="1" applyFill="1" applyBorder="1"/>
    <xf numFmtId="1" fontId="4" fillId="6" borderId="1" xfId="0" applyNumberFormat="1" applyFont="1" applyFill="1" applyBorder="1" applyAlignment="1">
      <alignment horizontal="center" vertical="top"/>
    </xf>
    <xf numFmtId="2" fontId="4" fillId="6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/>
    <xf numFmtId="1" fontId="4" fillId="0" borderId="2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/>
    <xf numFmtId="1" fontId="4" fillId="2" borderId="0" xfId="0" applyNumberFormat="1" applyFont="1" applyFill="1" applyBorder="1" applyAlignment="1">
      <alignment horizontal="center" vertical="top"/>
    </xf>
    <xf numFmtId="2" fontId="5" fillId="2" borderId="0" xfId="0" applyNumberFormat="1" applyFont="1" applyFill="1" applyBorder="1" applyAlignment="1">
      <alignment horizontal="center" vertical="top"/>
    </xf>
    <xf numFmtId="0" fontId="4" fillId="2" borderId="0" xfId="0" applyFont="1" applyFill="1"/>
    <xf numFmtId="2" fontId="5" fillId="5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1" fontId="4" fillId="6" borderId="2" xfId="0" applyNumberFormat="1" applyFont="1" applyFill="1" applyBorder="1" applyAlignment="1">
      <alignment horizontal="center" vertical="top"/>
    </xf>
    <xf numFmtId="2" fontId="4" fillId="6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6" borderId="9" xfId="0" applyFont="1" applyFill="1" applyBorder="1" applyAlignment="1">
      <alignment vertical="top"/>
    </xf>
    <xf numFmtId="1" fontId="4" fillId="6" borderId="8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1" fontId="4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1" xfId="0" applyFont="1" applyBorder="1"/>
    <xf numFmtId="1" fontId="4" fillId="2" borderId="1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4" fillId="2" borderId="1" xfId="0" applyFont="1" applyFill="1" applyBorder="1"/>
    <xf numFmtId="0" fontId="6" fillId="5" borderId="1" xfId="0" applyFont="1" applyFill="1" applyBorder="1" applyAlignment="1">
      <alignment vertical="top"/>
    </xf>
    <xf numFmtId="1" fontId="6" fillId="5" borderId="1" xfId="0" applyNumberFormat="1" applyFont="1" applyFill="1" applyBorder="1" applyAlignment="1">
      <alignment horizontal="center" vertical="top"/>
    </xf>
    <xf numFmtId="2" fontId="6" fillId="5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1" fontId="4" fillId="2" borderId="0" xfId="0" applyNumberFormat="1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/>
    </xf>
    <xf numFmtId="0" fontId="4" fillId="6" borderId="9" xfId="0" applyFont="1" applyFill="1" applyBorder="1"/>
    <xf numFmtId="0" fontId="2" fillId="2" borderId="1" xfId="1" applyFont="1" applyFill="1" applyBorder="1" applyAlignment="1">
      <alignment horizontal="center" vertical="top" readingOrder="1"/>
    </xf>
    <xf numFmtId="0" fontId="6" fillId="2" borderId="1" xfId="1" applyFont="1" applyFill="1" applyBorder="1" applyAlignment="1">
      <alignment horizontal="left" vertical="top" wrapText="1"/>
    </xf>
    <xf numFmtId="1" fontId="2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6" fillId="2" borderId="0" xfId="1" applyFont="1" applyFill="1"/>
    <xf numFmtId="0" fontId="6" fillId="2" borderId="5" xfId="1" applyFont="1" applyFill="1" applyBorder="1" applyAlignment="1">
      <alignment vertical="top"/>
    </xf>
    <xf numFmtId="0" fontId="6" fillId="2" borderId="5" xfId="1" applyFont="1" applyFill="1" applyBorder="1"/>
    <xf numFmtId="1" fontId="6" fillId="2" borderId="1" xfId="1" applyNumberFormat="1" applyFont="1" applyFill="1" applyBorder="1" applyAlignment="1">
      <alignment horizontal="center" vertical="top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8" xfId="1" applyFont="1" applyFill="1" applyBorder="1" applyAlignment="1">
      <alignment vertical="top"/>
    </xf>
    <xf numFmtId="0" fontId="6" fillId="2" borderId="8" xfId="1" applyFont="1" applyFill="1" applyBorder="1"/>
    <xf numFmtId="0" fontId="6" fillId="2" borderId="6" xfId="1" applyFont="1" applyFill="1" applyBorder="1" applyAlignment="1">
      <alignment vertical="top"/>
    </xf>
    <xf numFmtId="1" fontId="6" fillId="2" borderId="5" xfId="1" applyNumberFormat="1" applyFont="1" applyFill="1" applyBorder="1" applyAlignment="1">
      <alignment horizontal="center" vertical="top"/>
    </xf>
    <xf numFmtId="2" fontId="6" fillId="2" borderId="5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5" fillId="0" borderId="8" xfId="0" applyFont="1" applyBorder="1" applyAlignment="1">
      <alignment wrapText="1"/>
    </xf>
    <xf numFmtId="0" fontId="6" fillId="2" borderId="12" xfId="1" applyFont="1" applyFill="1" applyBorder="1" applyAlignment="1">
      <alignment vertical="top"/>
    </xf>
    <xf numFmtId="0" fontId="5" fillId="0" borderId="9" xfId="0" applyFont="1" applyBorder="1" applyAlignment="1">
      <alignment wrapText="1"/>
    </xf>
    <xf numFmtId="0" fontId="6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 vertical="top"/>
    </xf>
    <xf numFmtId="2" fontId="6" fillId="2" borderId="0" xfId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2" fontId="2" fillId="2" borderId="5" xfId="1" applyNumberFormat="1" applyFont="1" applyFill="1" applyBorder="1" applyAlignment="1">
      <alignment horizontal="center" vertical="top"/>
    </xf>
    <xf numFmtId="0" fontId="6" fillId="2" borderId="15" xfId="1" applyFont="1" applyFill="1" applyBorder="1"/>
    <xf numFmtId="0" fontId="6" fillId="0" borderId="0" xfId="1" applyFont="1" applyFill="1" applyAlignment="1">
      <alignment vertical="top"/>
    </xf>
    <xf numFmtId="0" fontId="6" fillId="0" borderId="0" xfId="1" applyFont="1" applyFill="1"/>
    <xf numFmtId="1" fontId="6" fillId="0" borderId="0" xfId="1" applyNumberFormat="1" applyFont="1" applyFill="1" applyAlignment="1">
      <alignment horizontal="center" vertical="top"/>
    </xf>
    <xf numFmtId="2" fontId="6" fillId="0" borderId="0" xfId="1" applyNumberFormat="1" applyFont="1" applyFill="1" applyAlignment="1">
      <alignment horizontal="center" vertical="top"/>
    </xf>
    <xf numFmtId="0" fontId="6" fillId="0" borderId="1" xfId="1" applyFont="1" applyFill="1" applyBorder="1"/>
    <xf numFmtId="1" fontId="6" fillId="0" borderId="1" xfId="1" applyNumberFormat="1" applyFont="1" applyFill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6" fillId="0" borderId="0" xfId="1" applyFont="1" applyFill="1" applyBorder="1"/>
    <xf numFmtId="1" fontId="6" fillId="0" borderId="0" xfId="1" applyNumberFormat="1" applyFont="1" applyFill="1" applyBorder="1" applyAlignment="1">
      <alignment horizontal="center" vertical="top"/>
    </xf>
    <xf numFmtId="2" fontId="6" fillId="0" borderId="0" xfId="1" applyNumberFormat="1" applyFont="1" applyFill="1" applyBorder="1" applyAlignment="1">
      <alignment horizontal="center" vertical="top"/>
    </xf>
    <xf numFmtId="0" fontId="6" fillId="5" borderId="5" xfId="0" applyFont="1" applyFill="1" applyBorder="1" applyAlignment="1">
      <alignment vertical="top"/>
    </xf>
    <xf numFmtId="1" fontId="5" fillId="5" borderId="5" xfId="0" applyNumberFormat="1" applyFont="1" applyFill="1" applyBorder="1" applyAlignment="1">
      <alignment horizontal="center" vertical="top"/>
    </xf>
    <xf numFmtId="2" fontId="6" fillId="5" borderId="5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6" fillId="2" borderId="1" xfId="1" applyFont="1" applyFill="1" applyBorder="1"/>
    <xf numFmtId="0" fontId="6" fillId="2" borderId="1" xfId="1" applyFont="1" applyFill="1" applyBorder="1" applyAlignment="1">
      <alignment vertical="top"/>
    </xf>
    <xf numFmtId="0" fontId="6" fillId="2" borderId="1" xfId="1" applyFont="1" applyFill="1" applyBorder="1" applyAlignment="1">
      <alignment vertical="top" wrapText="1"/>
    </xf>
    <xf numFmtId="0" fontId="6" fillId="2" borderId="9" xfId="1" applyFont="1" applyFill="1" applyBorder="1" applyAlignment="1">
      <alignment vertical="top"/>
    </xf>
    <xf numFmtId="0" fontId="6" fillId="2" borderId="7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top" readingOrder="1"/>
    </xf>
    <xf numFmtId="1" fontId="2" fillId="5" borderId="1" xfId="1" applyNumberFormat="1" applyFont="1" applyFill="1" applyBorder="1" applyAlignment="1">
      <alignment horizontal="center" vertical="top"/>
    </xf>
    <xf numFmtId="2" fontId="6" fillId="5" borderId="1" xfId="1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vertical="top"/>
    </xf>
    <xf numFmtId="1" fontId="2" fillId="6" borderId="5" xfId="1" applyNumberFormat="1" applyFont="1" applyFill="1" applyBorder="1" applyAlignment="1">
      <alignment horizontal="center" vertical="top"/>
    </xf>
    <xf numFmtId="2" fontId="6" fillId="6" borderId="5" xfId="1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0" fontId="6" fillId="2" borderId="10" xfId="1" applyFont="1" applyFill="1" applyBorder="1" applyAlignment="1">
      <alignment horizontal="left" vertical="top" wrapText="1" indent="2"/>
    </xf>
    <xf numFmtId="0" fontId="6" fillId="2" borderId="7" xfId="1" applyFont="1" applyFill="1" applyBorder="1" applyAlignment="1">
      <alignment horizontal="left" vertical="top" wrapText="1" indent="2"/>
    </xf>
    <xf numFmtId="0" fontId="6" fillId="2" borderId="1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vertical="top" wrapText="1"/>
    </xf>
    <xf numFmtId="0" fontId="6" fillId="2" borderId="2" xfId="1" applyFont="1" applyFill="1" applyBorder="1" applyAlignment="1">
      <alignment horizontal="left" vertical="top" wrapText="1" indent="2"/>
    </xf>
    <xf numFmtId="0" fontId="6" fillId="2" borderId="3" xfId="1" applyFont="1" applyFill="1" applyBorder="1" applyAlignment="1">
      <alignment horizontal="left" vertical="top" wrapText="1" indent="2"/>
    </xf>
    <xf numFmtId="0" fontId="6" fillId="2" borderId="4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8" xfId="1" applyFont="1" applyFill="1" applyBorder="1" applyAlignment="1">
      <alignment horizontal="left" vertical="top" wrapText="1"/>
    </xf>
    <xf numFmtId="0" fontId="6" fillId="2" borderId="9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left" vertical="top" wrapText="1" indent="2"/>
    </xf>
    <xf numFmtId="0" fontId="6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1" fontId="6" fillId="5" borderId="4" xfId="1" applyNumberFormat="1" applyFont="1" applyFill="1" applyBorder="1" applyAlignment="1">
      <alignment horizontal="center" vertical="top"/>
    </xf>
    <xf numFmtId="2" fontId="6" fillId="5" borderId="1" xfId="1" applyNumberFormat="1" applyFont="1" applyFill="1" applyBorder="1" applyAlignment="1">
      <alignment horizontal="center" vertical="top"/>
    </xf>
    <xf numFmtId="0" fontId="6" fillId="6" borderId="2" xfId="1" applyFont="1" applyFill="1" applyBorder="1"/>
    <xf numFmtId="0" fontId="6" fillId="6" borderId="1" xfId="1" applyFont="1" applyFill="1" applyBorder="1"/>
    <xf numFmtId="1" fontId="6" fillId="6" borderId="7" xfId="1" applyNumberFormat="1" applyFont="1" applyFill="1" applyBorder="1" applyAlignment="1">
      <alignment horizontal="center" vertical="top"/>
    </xf>
    <xf numFmtId="2" fontId="6" fillId="6" borderId="1" xfId="1" applyNumberFormat="1" applyFont="1" applyFill="1" applyBorder="1" applyAlignment="1">
      <alignment horizontal="center" vertical="top"/>
    </xf>
    <xf numFmtId="0" fontId="6" fillId="2" borderId="11" xfId="1" applyFont="1" applyFill="1" applyBorder="1"/>
    <xf numFmtId="0" fontId="6" fillId="2" borderId="9" xfId="1" applyFont="1" applyFill="1" applyBorder="1" applyAlignment="1">
      <alignment vertical="top" wrapText="1"/>
    </xf>
    <xf numFmtId="1" fontId="6" fillId="5" borderId="1" xfId="1" applyNumberFormat="1" applyFont="1" applyFill="1" applyBorder="1" applyAlignment="1">
      <alignment horizontal="center" vertical="top"/>
    </xf>
    <xf numFmtId="0" fontId="6" fillId="6" borderId="1" xfId="1" applyFont="1" applyFill="1" applyBorder="1" applyAlignment="1">
      <alignment vertical="top"/>
    </xf>
    <xf numFmtId="0" fontId="4" fillId="6" borderId="1" xfId="0" applyFont="1" applyFill="1" applyBorder="1" applyAlignment="1">
      <alignment vertical="top" wrapText="1"/>
    </xf>
    <xf numFmtId="1" fontId="6" fillId="6" borderId="1" xfId="1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vertical="top" wrapText="1"/>
    </xf>
    <xf numFmtId="1" fontId="6" fillId="5" borderId="5" xfId="1" applyNumberFormat="1" applyFont="1" applyFill="1" applyBorder="1" applyAlignment="1">
      <alignment horizontal="center" vertical="top"/>
    </xf>
    <xf numFmtId="0" fontId="6" fillId="6" borderId="5" xfId="1" applyFont="1" applyFill="1" applyBorder="1" applyAlignment="1">
      <alignment vertical="top" wrapText="1"/>
    </xf>
    <xf numFmtId="2" fontId="5" fillId="6" borderId="1" xfId="0" applyNumberFormat="1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4" fillId="2" borderId="14" xfId="0" applyFont="1" applyFill="1" applyBorder="1"/>
    <xf numFmtId="0" fontId="3" fillId="2" borderId="8" xfId="1" applyFont="1" applyFill="1" applyBorder="1" applyAlignment="1">
      <alignment vertical="top" readingOrder="1"/>
    </xf>
    <xf numFmtId="0" fontId="4" fillId="2" borderId="14" xfId="1" applyFont="1" applyFill="1" applyBorder="1" applyAlignment="1">
      <alignment vertical="top"/>
    </xf>
    <xf numFmtId="0" fontId="4" fillId="2" borderId="1" xfId="1" applyFont="1" applyFill="1" applyBorder="1" applyAlignment="1">
      <alignment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2" borderId="8" xfId="1" applyFont="1" applyFill="1" applyBorder="1" applyAlignment="1">
      <alignment vertical="top"/>
    </xf>
    <xf numFmtId="1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4" xfId="1" applyFont="1" applyFill="1" applyBorder="1" applyAlignment="1">
      <alignment vertical="top"/>
    </xf>
    <xf numFmtId="0" fontId="4" fillId="2" borderId="15" xfId="1" applyFont="1" applyFill="1" applyBorder="1" applyAlignment="1">
      <alignment vertical="top"/>
    </xf>
    <xf numFmtId="0" fontId="4" fillId="2" borderId="4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top" wrapText="1" readingOrder="1"/>
    </xf>
    <xf numFmtId="0" fontId="4" fillId="2" borderId="8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vertical="top" wrapText="1" readingOrder="1"/>
    </xf>
    <xf numFmtId="0" fontId="4" fillId="2" borderId="15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187" fontId="3" fillId="2" borderId="1" xfId="1" applyNumberFormat="1" applyFont="1" applyFill="1" applyBorder="1" applyAlignment="1">
      <alignment vertical="top" wrapText="1"/>
    </xf>
    <xf numFmtId="0" fontId="3" fillId="2" borderId="9" xfId="1" applyFont="1" applyFill="1" applyBorder="1" applyAlignment="1">
      <alignment vertical="top" readingOrder="1"/>
    </xf>
    <xf numFmtId="0" fontId="4" fillId="2" borderId="9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readingOrder="1"/>
    </xf>
    <xf numFmtId="0" fontId="4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vertical="top" wrapText="1"/>
    </xf>
    <xf numFmtId="187" fontId="3" fillId="2" borderId="0" xfId="1" applyNumberFormat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/>
    </xf>
    <xf numFmtId="1" fontId="3" fillId="2" borderId="0" xfId="1" applyNumberFormat="1" applyFont="1" applyFill="1" applyBorder="1" applyAlignment="1">
      <alignment horizontal="center" vertical="top" wrapText="1"/>
    </xf>
    <xf numFmtId="2" fontId="3" fillId="2" borderId="0" xfId="1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2" fontId="4" fillId="2" borderId="1" xfId="0" applyNumberFormat="1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top" wrapText="1" indent="1"/>
    </xf>
    <xf numFmtId="0" fontId="5" fillId="2" borderId="13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0" fontId="6" fillId="0" borderId="1" xfId="0" applyFont="1" applyBorder="1"/>
    <xf numFmtId="0" fontId="1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2" fontId="5" fillId="5" borderId="5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0" fontId="4" fillId="6" borderId="8" xfId="0" applyFont="1" applyFill="1" applyBorder="1"/>
    <xf numFmtId="0" fontId="4" fillId="2" borderId="5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vertical="top"/>
    </xf>
    <xf numFmtId="0" fontId="4" fillId="2" borderId="10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vertical="center"/>
    </xf>
    <xf numFmtId="0" fontId="4" fillId="2" borderId="12" xfId="0" applyFont="1" applyFill="1" applyBorder="1"/>
    <xf numFmtId="2" fontId="4" fillId="2" borderId="0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 vertical="top"/>
    </xf>
    <xf numFmtId="0" fontId="6" fillId="6" borderId="1" xfId="0" applyFont="1" applyFill="1" applyBorder="1"/>
    <xf numFmtId="1" fontId="6" fillId="6" borderId="2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/>
    <xf numFmtId="1" fontId="6" fillId="2" borderId="0" xfId="0" applyNumberFormat="1" applyFont="1" applyFill="1" applyBorder="1" applyAlignment="1">
      <alignment horizontal="center" vertical="top"/>
    </xf>
    <xf numFmtId="2" fontId="6" fillId="2" borderId="0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center" vertical="top" wrapText="1"/>
    </xf>
    <xf numFmtId="2" fontId="6" fillId="6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/>
    <xf numFmtId="1" fontId="12" fillId="0" borderId="2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1" fontId="6" fillId="0" borderId="2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" fontId="6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1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4" fillId="2" borderId="4" xfId="0" applyFont="1" applyFill="1" applyBorder="1"/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0" fillId="3" borderId="1" xfId="0" applyFill="1" applyBorder="1"/>
    <xf numFmtId="0" fontId="0" fillId="3" borderId="0" xfId="0" applyFill="1"/>
    <xf numFmtId="0" fontId="15" fillId="3" borderId="9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2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20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2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0" fillId="9" borderId="7" xfId="0" applyFont="1" applyFill="1" applyBorder="1" applyAlignment="1">
      <alignment horizontal="left" vertical="top" wrapText="1"/>
    </xf>
    <xf numFmtId="0" fontId="30" fillId="5" borderId="5" xfId="0" applyFont="1" applyFill="1" applyBorder="1" applyAlignment="1">
      <alignment horizontal="left" vertical="top" wrapText="1"/>
    </xf>
    <xf numFmtId="0" fontId="30" fillId="5" borderId="10" xfId="0" applyFont="1" applyFill="1" applyBorder="1" applyAlignment="1">
      <alignment horizontal="center" vertical="top"/>
    </xf>
    <xf numFmtId="0" fontId="10" fillId="2" borderId="0" xfId="0" applyFont="1" applyFill="1" applyAlignment="1">
      <alignment vertical="top"/>
    </xf>
    <xf numFmtId="0" fontId="31" fillId="5" borderId="1" xfId="0" applyFont="1" applyFill="1" applyBorder="1" applyAlignment="1">
      <alignment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30" fillId="5" borderId="8" xfId="0" applyFont="1" applyFill="1" applyBorder="1" applyAlignment="1">
      <alignment vertical="top" wrapText="1"/>
    </xf>
    <xf numFmtId="0" fontId="30" fillId="5" borderId="8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top"/>
    </xf>
    <xf numFmtId="2" fontId="10" fillId="2" borderId="0" xfId="0" applyNumberFormat="1" applyFont="1" applyFill="1" applyAlignment="1">
      <alignment horizontal="center" vertical="top"/>
    </xf>
    <xf numFmtId="0" fontId="20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left" vertical="top" wrapText="1"/>
    </xf>
    <xf numFmtId="0" fontId="30" fillId="5" borderId="1" xfId="0" applyFont="1" applyFill="1" applyBorder="1" applyAlignment="1">
      <alignment horizontal="left" vertical="top" wrapText="1"/>
    </xf>
    <xf numFmtId="0" fontId="30" fillId="5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11" borderId="1" xfId="0" applyFont="1" applyFill="1" applyBorder="1" applyAlignment="1">
      <alignment vertical="top" wrapText="1"/>
    </xf>
    <xf numFmtId="0" fontId="30" fillId="11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0" fontId="30" fillId="2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5" borderId="1" xfId="0" applyFont="1" applyFill="1" applyBorder="1" applyAlignment="1">
      <alignment vertical="top" wrapText="1"/>
    </xf>
    <xf numFmtId="0" fontId="30" fillId="5" borderId="1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top" wrapText="1"/>
    </xf>
    <xf numFmtId="0" fontId="10" fillId="12" borderId="0" xfId="0" applyFont="1" applyFill="1" applyAlignment="1">
      <alignment vertical="top" wrapText="1"/>
    </xf>
    <xf numFmtId="0" fontId="30" fillId="12" borderId="1" xfId="0" applyFont="1" applyFill="1" applyBorder="1" applyAlignment="1">
      <alignment horizontal="center" vertical="top" wrapText="1"/>
    </xf>
    <xf numFmtId="0" fontId="30" fillId="2" borderId="8" xfId="0" applyFont="1" applyFill="1" applyBorder="1" applyAlignment="1">
      <alignment horizontal="center" vertical="top" wrapText="1"/>
    </xf>
    <xf numFmtId="0" fontId="30" fillId="12" borderId="1" xfId="0" applyFont="1" applyFill="1" applyBorder="1" applyAlignment="1">
      <alignment horizontal="left" vertical="top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top" wrapText="1"/>
    </xf>
    <xf numFmtId="0" fontId="30" fillId="2" borderId="4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30" fillId="2" borderId="5" xfId="1" applyFont="1" applyFill="1" applyBorder="1" applyAlignment="1">
      <alignment horizontal="left" vertical="top" wrapText="1"/>
    </xf>
    <xf numFmtId="0" fontId="30" fillId="2" borderId="1" xfId="1" applyFont="1" applyFill="1" applyBorder="1" applyAlignment="1">
      <alignment horizontal="center" vertical="top"/>
    </xf>
    <xf numFmtId="0" fontId="30" fillId="12" borderId="1" xfId="0" applyFont="1" applyFill="1" applyBorder="1" applyAlignment="1">
      <alignment vertical="top" wrapText="1"/>
    </xf>
    <xf numFmtId="0" fontId="30" fillId="13" borderId="1" xfId="0" applyFont="1" applyFill="1" applyBorder="1" applyAlignment="1">
      <alignment vertical="top" wrapText="1"/>
    </xf>
    <xf numFmtId="0" fontId="30" fillId="13" borderId="1" xfId="0" applyFont="1" applyFill="1" applyBorder="1" applyAlignment="1">
      <alignment horizontal="center" vertical="top" wrapText="1"/>
    </xf>
    <xf numFmtId="0" fontId="30" fillId="10" borderId="1" xfId="0" applyFont="1" applyFill="1" applyBorder="1" applyAlignment="1">
      <alignment vertical="top" wrapText="1"/>
    </xf>
    <xf numFmtId="0" fontId="30" fillId="10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2" xfId="1" applyFont="1" applyFill="1" applyBorder="1" applyAlignment="1">
      <alignment horizontal="left" vertical="top" wrapText="1"/>
    </xf>
    <xf numFmtId="0" fontId="30" fillId="2" borderId="3" xfId="1" applyFont="1" applyFill="1" applyBorder="1" applyAlignment="1">
      <alignment horizontal="left" vertical="top" wrapText="1"/>
    </xf>
    <xf numFmtId="0" fontId="30" fillId="2" borderId="4" xfId="1" applyFont="1" applyFill="1" applyBorder="1" applyAlignment="1">
      <alignment horizontal="left" vertical="top" wrapText="1"/>
    </xf>
    <xf numFmtId="0" fontId="30" fillId="13" borderId="1" xfId="0" applyFont="1" applyFill="1" applyBorder="1" applyAlignment="1">
      <alignment horizontal="left" vertical="top" wrapText="1"/>
    </xf>
    <xf numFmtId="0" fontId="30" fillId="2" borderId="0" xfId="1" applyFont="1" applyFill="1" applyBorder="1" applyAlignment="1">
      <alignment horizontal="left" vertical="top" wrapText="1"/>
    </xf>
    <xf numFmtId="0" fontId="30" fillId="9" borderId="1" xfId="0" applyFont="1" applyFill="1" applyBorder="1" applyAlignment="1">
      <alignment vertical="top" wrapText="1"/>
    </xf>
    <xf numFmtId="0" fontId="30" fillId="9" borderId="1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5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30" fillId="0" borderId="11" xfId="0" applyFont="1" applyBorder="1" applyAlignment="1">
      <alignment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0" borderId="15" xfId="0" applyFont="1" applyBorder="1" applyAlignment="1">
      <alignment vertical="top" wrapText="1"/>
    </xf>
    <xf numFmtId="0" fontId="3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30" fillId="2" borderId="9" xfId="0" applyFont="1" applyFill="1" applyBorder="1" applyAlignment="1">
      <alignment horizontal="center" vertical="top" wrapText="1"/>
    </xf>
    <xf numFmtId="0" fontId="30" fillId="0" borderId="9" xfId="0" applyFont="1" applyBorder="1" applyAlignment="1">
      <alignment vertical="top" wrapText="1"/>
    </xf>
    <xf numFmtId="0" fontId="30" fillId="0" borderId="9" xfId="0" applyFont="1" applyBorder="1" applyAlignment="1">
      <alignment horizontal="center"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12" xfId="0" applyFont="1" applyFill="1" applyBorder="1" applyAlignment="1">
      <alignment vertical="top" wrapText="1"/>
    </xf>
    <xf numFmtId="0" fontId="30" fillId="14" borderId="1" xfId="0" applyFont="1" applyFill="1" applyBorder="1" applyAlignment="1">
      <alignment vertical="top" wrapText="1"/>
    </xf>
    <xf numFmtId="0" fontId="30" fillId="14" borderId="1" xfId="0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vertical="top"/>
    </xf>
    <xf numFmtId="0" fontId="30" fillId="2" borderId="2" xfId="0" applyFont="1" applyFill="1" applyBorder="1" applyAlignment="1">
      <alignment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5" borderId="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>
      <alignment horizontal="left" vertical="top" wrapText="1"/>
    </xf>
    <xf numFmtId="0" fontId="30" fillId="2" borderId="5" xfId="0" applyFont="1" applyFill="1" applyBorder="1" applyAlignment="1">
      <alignment vertical="top" wrapText="1"/>
    </xf>
    <xf numFmtId="0" fontId="30" fillId="2" borderId="8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2" fillId="2" borderId="0" xfId="0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vertical="top" wrapText="1"/>
    </xf>
    <xf numFmtId="0" fontId="30" fillId="5" borderId="5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0" fillId="2" borderId="7" xfId="0" applyFont="1" applyFill="1" applyBorder="1" applyAlignment="1">
      <alignment vertical="top" wrapText="1"/>
    </xf>
    <xf numFmtId="0" fontId="30" fillId="5" borderId="5" xfId="0" applyFont="1" applyFill="1" applyBorder="1" applyAlignment="1">
      <alignment vertical="top" wrapText="1"/>
    </xf>
    <xf numFmtId="0" fontId="30" fillId="5" borderId="10" xfId="0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center" vertical="top" wrapText="1"/>
    </xf>
    <xf numFmtId="0" fontId="30" fillId="12" borderId="5" xfId="1" applyFont="1" applyFill="1" applyBorder="1" applyAlignment="1">
      <alignment horizontal="left" vertical="top" wrapText="1"/>
    </xf>
    <xf numFmtId="0" fontId="30" fillId="12" borderId="2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0" xfId="0" applyFont="1" applyAlignment="1">
      <alignment vertical="top"/>
    </xf>
    <xf numFmtId="0" fontId="30" fillId="0" borderId="10" xfId="1" applyFont="1" applyFill="1" applyBorder="1" applyAlignment="1">
      <alignment horizontal="left" vertical="top" wrapText="1"/>
    </xf>
    <xf numFmtId="0" fontId="30" fillId="0" borderId="7" xfId="1" applyFont="1" applyFill="1" applyBorder="1" applyAlignment="1">
      <alignment horizontal="left" vertical="top" wrapText="1"/>
    </xf>
    <xf numFmtId="0" fontId="30" fillId="0" borderId="11" xfId="1" applyFont="1" applyFill="1" applyBorder="1" applyAlignment="1">
      <alignment horizontal="left" vertical="top" wrapText="1"/>
    </xf>
    <xf numFmtId="0" fontId="30" fillId="0" borderId="8" xfId="0" applyFont="1" applyFill="1" applyBorder="1"/>
    <xf numFmtId="0" fontId="30" fillId="0" borderId="9" xfId="0" applyFont="1" applyFill="1" applyBorder="1"/>
    <xf numFmtId="0" fontId="30" fillId="0" borderId="3" xfId="1" applyFont="1" applyFill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30" fillId="2" borderId="2" xfId="0" applyFont="1" applyFill="1" applyBorder="1" applyAlignment="1">
      <alignment horizontal="center" vertical="top" wrapText="1"/>
    </xf>
    <xf numFmtId="0" fontId="34" fillId="2" borderId="3" xfId="1" applyFont="1" applyFill="1" applyBorder="1" applyAlignment="1">
      <alignment horizontal="left" vertical="top"/>
    </xf>
    <xf numFmtId="0" fontId="30" fillId="2" borderId="2" xfId="1" applyFont="1" applyFill="1" applyBorder="1" applyAlignment="1">
      <alignment horizontal="center" vertical="top"/>
    </xf>
    <xf numFmtId="2" fontId="30" fillId="5" borderId="1" xfId="1" applyNumberFormat="1" applyFont="1" applyFill="1" applyBorder="1" applyAlignment="1">
      <alignment horizontal="center"/>
    </xf>
    <xf numFmtId="0" fontId="30" fillId="2" borderId="0" xfId="1" applyFont="1" applyFill="1"/>
    <xf numFmtId="0" fontId="33" fillId="2" borderId="2" xfId="1" applyFont="1" applyFill="1" applyBorder="1" applyAlignment="1">
      <alignment horizontal="left" vertical="top" wrapText="1"/>
    </xf>
    <xf numFmtId="0" fontId="34" fillId="2" borderId="3" xfId="1" applyFont="1" applyFill="1" applyBorder="1" applyAlignment="1">
      <alignment horizontal="left"/>
    </xf>
    <xf numFmtId="0" fontId="30" fillId="2" borderId="5" xfId="1" applyFont="1" applyFill="1" applyBorder="1" applyAlignment="1">
      <alignment horizontal="left" vertical="top" wrapText="1"/>
    </xf>
    <xf numFmtId="0" fontId="30" fillId="2" borderId="2" xfId="1" applyFont="1" applyFill="1" applyBorder="1" applyAlignment="1">
      <alignment wrapText="1"/>
    </xf>
    <xf numFmtId="0" fontId="30" fillId="2" borderId="3" xfId="1" applyFont="1" applyFill="1" applyBorder="1" applyAlignment="1">
      <alignment vertical="top"/>
    </xf>
    <xf numFmtId="0" fontId="33" fillId="2" borderId="2" xfId="1" applyFont="1" applyFill="1" applyBorder="1" applyAlignment="1">
      <alignment vertical="top" wrapText="1"/>
    </xf>
    <xf numFmtId="0" fontId="20" fillId="2" borderId="1" xfId="1" applyFont="1" applyFill="1" applyBorder="1" applyAlignment="1">
      <alignment vertical="top" wrapText="1"/>
    </xf>
    <xf numFmtId="0" fontId="20" fillId="2" borderId="2" xfId="1" applyFont="1" applyFill="1" applyBorder="1" applyAlignment="1">
      <alignment horizontal="center" vertical="top"/>
    </xf>
    <xf numFmtId="2" fontId="10" fillId="2" borderId="1" xfId="1" applyNumberFormat="1" applyFont="1" applyFill="1" applyBorder="1" applyAlignment="1">
      <alignment horizontal="center"/>
    </xf>
    <xf numFmtId="0" fontId="35" fillId="2" borderId="0" xfId="0" applyFont="1" applyFill="1"/>
    <xf numFmtId="0" fontId="30" fillId="2" borderId="1" xfId="1" applyFont="1" applyFill="1" applyBorder="1" applyAlignment="1">
      <alignment vertical="top" wrapText="1"/>
    </xf>
    <xf numFmtId="2" fontId="35" fillId="5" borderId="1" xfId="0" applyNumberFormat="1" applyFont="1" applyFill="1" applyBorder="1" applyAlignment="1">
      <alignment horizontal="center"/>
    </xf>
    <xf numFmtId="0" fontId="30" fillId="2" borderId="1" xfId="1" applyFont="1" applyFill="1" applyBorder="1" applyAlignment="1">
      <alignment wrapText="1"/>
    </xf>
    <xf numFmtId="0" fontId="30" fillId="2" borderId="1" xfId="1" applyFont="1" applyFill="1" applyBorder="1"/>
    <xf numFmtId="0" fontId="30" fillId="2" borderId="2" xfId="1" applyFont="1" applyFill="1" applyBorder="1" applyAlignment="1">
      <alignment horizontal="center" vertical="top" wrapText="1"/>
    </xf>
    <xf numFmtId="0" fontId="30" fillId="2" borderId="1" xfId="1" applyFont="1" applyFill="1" applyBorder="1" applyAlignment="1">
      <alignment horizontal="left" vertical="top" wrapText="1"/>
    </xf>
    <xf numFmtId="0" fontId="20" fillId="2" borderId="2" xfId="1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center" vertical="top" wrapText="1"/>
    </xf>
    <xf numFmtId="0" fontId="30" fillId="2" borderId="5" xfId="1" applyFont="1" applyFill="1" applyBorder="1" applyAlignment="1">
      <alignment vertical="top" wrapText="1"/>
    </xf>
    <xf numFmtId="187" fontId="20" fillId="2" borderId="1" xfId="1" applyNumberFormat="1" applyFont="1" applyFill="1" applyBorder="1" applyAlignment="1">
      <alignment vertical="top" wrapText="1"/>
    </xf>
    <xf numFmtId="0" fontId="30" fillId="2" borderId="8" xfId="1" applyFont="1" applyFill="1" applyBorder="1" applyAlignment="1">
      <alignment vertical="top" wrapText="1"/>
    </xf>
    <xf numFmtId="0" fontId="30" fillId="2" borderId="9" xfId="1" applyFont="1" applyFill="1" applyBorder="1" applyAlignment="1">
      <alignment vertical="top" wrapText="1"/>
    </xf>
    <xf numFmtId="0" fontId="30" fillId="0" borderId="2" xfId="0" applyFont="1" applyFill="1" applyBorder="1" applyAlignment="1">
      <alignment horizontal="center" vertical="top" wrapText="1"/>
    </xf>
    <xf numFmtId="0" fontId="30" fillId="12" borderId="2" xfId="0" applyFont="1" applyFill="1" applyBorder="1" applyAlignment="1">
      <alignment horizontal="center" vertical="top"/>
    </xf>
    <xf numFmtId="0" fontId="30" fillId="2" borderId="2" xfId="0" applyFont="1" applyFill="1" applyBorder="1" applyAlignment="1">
      <alignment horizontal="center" vertical="top"/>
    </xf>
    <xf numFmtId="0" fontId="30" fillId="2" borderId="8" xfId="1" applyFont="1" applyFill="1" applyBorder="1" applyAlignment="1">
      <alignment horizontal="left" vertical="top" wrapText="1"/>
    </xf>
    <xf numFmtId="0" fontId="30" fillId="2" borderId="13" xfId="0" applyFont="1" applyFill="1" applyBorder="1" applyAlignment="1">
      <alignment vertical="top" wrapText="1"/>
    </xf>
    <xf numFmtId="0" fontId="30" fillId="2" borderId="0" xfId="0" applyFont="1" applyFill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5" fillId="6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top"/>
    </xf>
    <xf numFmtId="2" fontId="6" fillId="2" borderId="8" xfId="0" applyNumberFormat="1" applyFont="1" applyFill="1" applyBorder="1" applyAlignment="1">
      <alignment horizontal="center" vertical="top"/>
    </xf>
    <xf numFmtId="2" fontId="6" fillId="2" borderId="9" xfId="0" applyNumberFormat="1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center" vertical="top"/>
    </xf>
    <xf numFmtId="1" fontId="6" fillId="2" borderId="9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 wrapText="1"/>
    </xf>
    <xf numFmtId="1" fontId="4" fillId="2" borderId="5" xfId="0" applyNumberFormat="1" applyFont="1" applyFill="1" applyBorder="1" applyAlignment="1">
      <alignment horizontal="center" vertical="top"/>
    </xf>
    <xf numFmtId="1" fontId="4" fillId="2" borderId="8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 horizontal="center" vertical="top"/>
    </xf>
    <xf numFmtId="2" fontId="5" fillId="2" borderId="5" xfId="0" applyNumberFormat="1" applyFont="1" applyFill="1" applyBorder="1" applyAlignment="1">
      <alignment horizontal="center" vertical="top"/>
    </xf>
    <xf numFmtId="2" fontId="5" fillId="2" borderId="8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1" fontId="3" fillId="2" borderId="5" xfId="1" applyNumberFormat="1" applyFont="1" applyFill="1" applyBorder="1" applyAlignment="1">
      <alignment horizontal="center" vertical="top" wrapText="1"/>
    </xf>
    <xf numFmtId="1" fontId="3" fillId="2" borderId="9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15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0" fontId="4" fillId="2" borderId="14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1" fontId="3" fillId="2" borderId="8" xfId="1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2" fontId="6" fillId="2" borderId="5" xfId="1" applyNumberFormat="1" applyFont="1" applyFill="1" applyBorder="1" applyAlignment="1">
      <alignment horizontal="center" vertical="top"/>
    </xf>
    <xf numFmtId="2" fontId="6" fillId="2" borderId="8" xfId="1" applyNumberFormat="1" applyFont="1" applyFill="1" applyBorder="1" applyAlignment="1">
      <alignment horizontal="center" vertical="top"/>
    </xf>
    <xf numFmtId="2" fontId="6" fillId="2" borderId="9" xfId="1" applyNumberFormat="1" applyFont="1" applyFill="1" applyBorder="1" applyAlignment="1">
      <alignment horizontal="center" vertical="top"/>
    </xf>
    <xf numFmtId="0" fontId="6" fillId="6" borderId="5" xfId="1" applyFont="1" applyFill="1" applyBorder="1" applyAlignment="1">
      <alignment horizontal="center" vertical="top"/>
    </xf>
    <xf numFmtId="0" fontId="6" fillId="6" borderId="8" xfId="1" applyFont="1" applyFill="1" applyBorder="1" applyAlignment="1">
      <alignment horizontal="center" vertical="top"/>
    </xf>
    <xf numFmtId="0" fontId="6" fillId="6" borderId="9" xfId="1" applyFont="1" applyFill="1" applyBorder="1" applyAlignment="1">
      <alignment horizontal="center" vertical="top"/>
    </xf>
    <xf numFmtId="1" fontId="6" fillId="2" borderId="5" xfId="1" applyNumberFormat="1" applyFont="1" applyFill="1" applyBorder="1" applyAlignment="1">
      <alignment horizontal="center" vertical="top"/>
    </xf>
    <xf numFmtId="1" fontId="6" fillId="2" borderId="8" xfId="1" applyNumberFormat="1" applyFont="1" applyFill="1" applyBorder="1" applyAlignment="1">
      <alignment horizontal="center" vertical="top"/>
    </xf>
    <xf numFmtId="1" fontId="6" fillId="2" borderId="9" xfId="1" applyNumberFormat="1" applyFont="1" applyFill="1" applyBorder="1" applyAlignment="1">
      <alignment horizontal="center" vertical="top"/>
    </xf>
    <xf numFmtId="0" fontId="6" fillId="2" borderId="8" xfId="1" applyFont="1" applyFill="1" applyBorder="1" applyAlignment="1">
      <alignment horizontal="left" vertical="top" wrapText="1"/>
    </xf>
    <xf numFmtId="0" fontId="6" fillId="2" borderId="9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1" fontId="6" fillId="2" borderId="9" xfId="1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6" borderId="2" xfId="1" applyFont="1" applyFill="1" applyBorder="1" applyAlignment="1">
      <alignment horizontal="left"/>
    </xf>
    <xf numFmtId="0" fontId="6" fillId="6" borderId="3" xfId="1" applyFont="1" applyFill="1" applyBorder="1" applyAlignment="1">
      <alignment horizontal="left"/>
    </xf>
    <xf numFmtId="0" fontId="6" fillId="6" borderId="4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1" fontId="6" fillId="2" borderId="1" xfId="1" applyNumberFormat="1" applyFont="1" applyFill="1" applyBorder="1" applyAlignment="1">
      <alignment horizontal="center" vertical="top"/>
    </xf>
    <xf numFmtId="0" fontId="6" fillId="6" borderId="2" xfId="1" applyFont="1" applyFill="1" applyBorder="1" applyAlignment="1">
      <alignment horizontal="left" vertical="top" wrapText="1"/>
    </xf>
    <xf numFmtId="0" fontId="6" fillId="6" borderId="3" xfId="1" applyFont="1" applyFill="1" applyBorder="1" applyAlignment="1">
      <alignment horizontal="left" vertical="top" wrapText="1"/>
    </xf>
    <xf numFmtId="0" fontId="6" fillId="6" borderId="4" xfId="1" applyFont="1" applyFill="1" applyBorder="1" applyAlignment="1">
      <alignment horizontal="left" vertical="top" wrapText="1"/>
    </xf>
    <xf numFmtId="1" fontId="6" fillId="2" borderId="8" xfId="1" applyNumberFormat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left" vertical="top"/>
    </xf>
    <xf numFmtId="0" fontId="6" fillId="6" borderId="3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2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 readingOrder="1"/>
    </xf>
    <xf numFmtId="0" fontId="2" fillId="2" borderId="3" xfId="1" applyFont="1" applyFill="1" applyBorder="1" applyAlignment="1">
      <alignment horizontal="left" vertical="top" wrapText="1" readingOrder="1"/>
    </xf>
    <xf numFmtId="0" fontId="2" fillId="2" borderId="4" xfId="1" applyFont="1" applyFill="1" applyBorder="1" applyAlignment="1">
      <alignment horizontal="left" vertical="top" wrapText="1" readingOrder="1"/>
    </xf>
    <xf numFmtId="0" fontId="6" fillId="2" borderId="2" xfId="1" applyFont="1" applyFill="1" applyBorder="1" applyAlignment="1">
      <alignment horizontal="left" vertical="top" wrapText="1" readingOrder="1"/>
    </xf>
    <xf numFmtId="0" fontId="6" fillId="2" borderId="3" xfId="1" applyFont="1" applyFill="1" applyBorder="1" applyAlignment="1">
      <alignment horizontal="left" vertical="top" wrapText="1" readingOrder="1"/>
    </xf>
    <xf numFmtId="0" fontId="6" fillId="2" borderId="4" xfId="1" applyFont="1" applyFill="1" applyBorder="1" applyAlignment="1">
      <alignment horizontal="left" vertical="top" wrapText="1" readingOrder="1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 vertical="center" readingOrder="1"/>
    </xf>
    <xf numFmtId="0" fontId="6" fillId="2" borderId="3" xfId="1" applyFont="1" applyFill="1" applyBorder="1" applyAlignment="1">
      <alignment horizontal="left" vertical="center" readingOrder="1"/>
    </xf>
    <xf numFmtId="0" fontId="6" fillId="2" borderId="4" xfId="1" applyFont="1" applyFill="1" applyBorder="1" applyAlignment="1">
      <alignment horizontal="left" vertical="center" readingOrder="1"/>
    </xf>
    <xf numFmtId="0" fontId="6" fillId="2" borderId="5" xfId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top" readingOrder="1"/>
    </xf>
    <xf numFmtId="0" fontId="6" fillId="2" borderId="3" xfId="1" applyFont="1" applyFill="1" applyBorder="1" applyAlignment="1">
      <alignment horizontal="left" vertical="top" readingOrder="1"/>
    </xf>
    <xf numFmtId="0" fontId="6" fillId="2" borderId="4" xfId="1" applyFont="1" applyFill="1" applyBorder="1" applyAlignment="1">
      <alignment horizontal="left" vertical="top" readingOrder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top" wrapText="1" readingOrder="1"/>
    </xf>
    <xf numFmtId="0" fontId="2" fillId="0" borderId="7" xfId="1" applyFont="1" applyFill="1" applyBorder="1" applyAlignment="1">
      <alignment horizontal="left" vertical="top" wrapText="1" readingOrder="1"/>
    </xf>
    <xf numFmtId="0" fontId="2" fillId="0" borderId="11" xfId="1" applyFont="1" applyFill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 readingOrder="1"/>
    </xf>
    <xf numFmtId="0" fontId="6" fillId="0" borderId="0" xfId="1" applyFont="1" applyFill="1" applyBorder="1" applyAlignment="1">
      <alignment horizontal="left" vertical="top" wrapText="1" readingOrder="1"/>
    </xf>
    <xf numFmtId="0" fontId="6" fillId="0" borderId="15" xfId="1" applyFont="1" applyFill="1" applyBorder="1" applyAlignment="1">
      <alignment horizontal="left" vertical="top" wrapText="1" readingOrder="1"/>
    </xf>
    <xf numFmtId="0" fontId="6" fillId="0" borderId="12" xfId="1" applyFont="1" applyFill="1" applyBorder="1" applyAlignment="1">
      <alignment horizontal="left" vertical="top" wrapText="1" readingOrder="1"/>
    </xf>
    <xf numFmtId="0" fontId="6" fillId="0" borderId="13" xfId="1" applyFont="1" applyFill="1" applyBorder="1" applyAlignment="1">
      <alignment horizontal="left" vertical="top" wrapText="1" readingOrder="1"/>
    </xf>
    <xf numFmtId="0" fontId="6" fillId="0" borderId="14" xfId="1" applyFont="1" applyFill="1" applyBorder="1" applyAlignment="1">
      <alignment horizontal="left" vertical="top" wrapText="1" readingOrder="1"/>
    </xf>
    <xf numFmtId="0" fontId="2" fillId="0" borderId="2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/>
    </xf>
    <xf numFmtId="0" fontId="6" fillId="0" borderId="3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4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left" vertical="top" wrapText="1" readingOrder="1"/>
    </xf>
    <xf numFmtId="0" fontId="6" fillId="0" borderId="11" xfId="1" applyFont="1" applyFill="1" applyBorder="1" applyAlignment="1">
      <alignment horizontal="left" vertical="top" wrapText="1" readingOrder="1"/>
    </xf>
    <xf numFmtId="0" fontId="6" fillId="0" borderId="6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center" vertical="top" wrapText="1"/>
    </xf>
    <xf numFmtId="1" fontId="4" fillId="2" borderId="9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14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center" vertical="top" wrapText="1"/>
    </xf>
    <xf numFmtId="0" fontId="30" fillId="12" borderId="2" xfId="0" applyFont="1" applyFill="1" applyBorder="1" applyAlignment="1">
      <alignment horizontal="left" vertical="top" wrapText="1"/>
    </xf>
    <xf numFmtId="0" fontId="30" fillId="12" borderId="3" xfId="0" applyFont="1" applyFill="1" applyBorder="1" applyAlignment="1">
      <alignment horizontal="left" vertical="top" wrapText="1"/>
    </xf>
    <xf numFmtId="0" fontId="30" fillId="12" borderId="4" xfId="0" applyFont="1" applyFill="1" applyBorder="1" applyAlignment="1">
      <alignment horizontal="left" vertical="top" wrapText="1"/>
    </xf>
    <xf numFmtId="0" fontId="30" fillId="2" borderId="5" xfId="0" applyFont="1" applyFill="1" applyBorder="1" applyAlignment="1">
      <alignment horizontal="left" vertical="top" wrapText="1"/>
    </xf>
    <xf numFmtId="0" fontId="30" fillId="2" borderId="9" xfId="0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top" wrapText="1"/>
    </xf>
    <xf numFmtId="0" fontId="30" fillId="2" borderId="4" xfId="0" applyFont="1" applyFill="1" applyBorder="1" applyAlignment="1">
      <alignment horizontal="left" vertical="top" wrapText="1"/>
    </xf>
    <xf numFmtId="0" fontId="30" fillId="11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center" vertical="top" wrapText="1"/>
    </xf>
    <xf numFmtId="0" fontId="30" fillId="2" borderId="5" xfId="1" applyFont="1" applyFill="1" applyBorder="1" applyAlignment="1">
      <alignment horizontal="left" vertical="top" wrapText="1"/>
    </xf>
    <xf numFmtId="0" fontId="30" fillId="2" borderId="8" xfId="1" applyFont="1" applyFill="1" applyBorder="1" applyAlignment="1">
      <alignment horizontal="left" vertical="top" wrapText="1"/>
    </xf>
    <xf numFmtId="0" fontId="30" fillId="2" borderId="9" xfId="1" applyFont="1" applyFill="1" applyBorder="1" applyAlignment="1">
      <alignment horizontal="left" vertical="top" wrapText="1"/>
    </xf>
    <xf numFmtId="0" fontId="30" fillId="2" borderId="2" xfId="1" applyFont="1" applyFill="1" applyBorder="1" applyAlignment="1">
      <alignment horizontal="left" vertical="top" wrapText="1"/>
    </xf>
    <xf numFmtId="0" fontId="30" fillId="2" borderId="3" xfId="1" applyFont="1" applyFill="1" applyBorder="1" applyAlignment="1">
      <alignment horizontal="left" vertical="top" wrapText="1"/>
    </xf>
    <xf numFmtId="0" fontId="30" fillId="2" borderId="4" xfId="1" applyFont="1" applyFill="1" applyBorder="1" applyAlignment="1">
      <alignment horizontal="left" vertical="top" wrapText="1"/>
    </xf>
    <xf numFmtId="0" fontId="20" fillId="2" borderId="2" xfId="1" applyFont="1" applyFill="1" applyBorder="1" applyAlignment="1">
      <alignment horizontal="left" vertical="top" wrapText="1"/>
    </xf>
    <xf numFmtId="0" fontId="20" fillId="2" borderId="3" xfId="1" applyFont="1" applyFill="1" applyBorder="1" applyAlignment="1">
      <alignment horizontal="left" vertical="top" wrapText="1"/>
    </xf>
    <xf numFmtId="0" fontId="20" fillId="2" borderId="4" xfId="1" applyFont="1" applyFill="1" applyBorder="1" applyAlignment="1">
      <alignment horizontal="left" vertical="top" wrapText="1"/>
    </xf>
    <xf numFmtId="0" fontId="34" fillId="2" borderId="2" xfId="1" applyFont="1" applyFill="1" applyBorder="1" applyAlignment="1">
      <alignment horizontal="left" wrapText="1"/>
    </xf>
    <xf numFmtId="0" fontId="34" fillId="2" borderId="3" xfId="1" applyFont="1" applyFill="1" applyBorder="1" applyAlignment="1">
      <alignment horizontal="left"/>
    </xf>
    <xf numFmtId="0" fontId="30" fillId="2" borderId="10" xfId="1" applyFont="1" applyFill="1" applyBorder="1" applyAlignment="1">
      <alignment horizontal="center" vertical="top"/>
    </xf>
    <xf numFmtId="0" fontId="30" fillId="2" borderId="6" xfId="1" applyFont="1" applyFill="1" applyBorder="1" applyAlignment="1">
      <alignment horizontal="center" vertical="top"/>
    </xf>
    <xf numFmtId="0" fontId="30" fillId="2" borderId="12" xfId="1" applyFont="1" applyFill="1" applyBorder="1" applyAlignment="1">
      <alignment horizontal="center" vertical="top"/>
    </xf>
    <xf numFmtId="0" fontId="30" fillId="12" borderId="1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3" fillId="2" borderId="2" xfId="0" applyFont="1" applyFill="1" applyBorder="1" applyAlignment="1">
      <alignment horizontal="left" vertical="top" wrapText="1"/>
    </xf>
    <xf numFmtId="0" fontId="33" fillId="2" borderId="3" xfId="0" applyFont="1" applyFill="1" applyBorder="1" applyAlignment="1">
      <alignment horizontal="left" vertical="top" wrapText="1"/>
    </xf>
    <xf numFmtId="0" fontId="33" fillId="2" borderId="4" xfId="0" applyFont="1" applyFill="1" applyBorder="1" applyAlignment="1">
      <alignment horizontal="left" vertical="top" wrapText="1"/>
    </xf>
    <xf numFmtId="0" fontId="30" fillId="0" borderId="2" xfId="1" applyFont="1" applyFill="1" applyBorder="1" applyAlignment="1">
      <alignment horizontal="left" vertical="top" wrapText="1"/>
    </xf>
    <xf numFmtId="0" fontId="30" fillId="0" borderId="3" xfId="1" applyFont="1" applyFill="1" applyBorder="1" applyAlignment="1">
      <alignment horizontal="left" vertical="top" wrapText="1"/>
    </xf>
    <xf numFmtId="0" fontId="30" fillId="0" borderId="4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vertical="top" wrapText="1"/>
    </xf>
    <xf numFmtId="0" fontId="30" fillId="0" borderId="7" xfId="1" applyFont="1" applyFill="1" applyBorder="1" applyAlignment="1">
      <alignment horizontal="left" vertical="top" wrapText="1"/>
    </xf>
    <xf numFmtId="0" fontId="30" fillId="0" borderId="11" xfId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11" borderId="2" xfId="0" applyFont="1" applyFill="1" applyBorder="1" applyAlignment="1">
      <alignment horizontal="left" vertical="top" wrapText="1"/>
    </xf>
    <xf numFmtId="0" fontId="30" fillId="11" borderId="3" xfId="0" applyFont="1" applyFill="1" applyBorder="1" applyAlignment="1">
      <alignment horizontal="left" vertical="top" wrapText="1"/>
    </xf>
    <xf numFmtId="0" fontId="30" fillId="11" borderId="4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30" fillId="14" borderId="1" xfId="0" applyFont="1" applyFill="1" applyBorder="1" applyAlignment="1">
      <alignment horizontal="left" vertical="top" wrapText="1"/>
    </xf>
    <xf numFmtId="0" fontId="30" fillId="9" borderId="1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2" fontId="10" fillId="5" borderId="1" xfId="0" applyNumberFormat="1" applyFont="1" applyFill="1" applyBorder="1" applyAlignment="1">
      <alignment horizontal="center" vertical="top"/>
    </xf>
    <xf numFmtId="0" fontId="30" fillId="2" borderId="6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15" xfId="0" applyFont="1" applyFill="1" applyBorder="1" applyAlignment="1">
      <alignment horizontal="left" vertical="top" wrapText="1"/>
    </xf>
    <xf numFmtId="0" fontId="30" fillId="2" borderId="12" xfId="0" applyFont="1" applyFill="1" applyBorder="1" applyAlignment="1">
      <alignment horizontal="left" vertical="top" wrapText="1"/>
    </xf>
    <xf numFmtId="0" fontId="30" fillId="2" borderId="13" xfId="0" applyFont="1" applyFill="1" applyBorder="1" applyAlignment="1">
      <alignment horizontal="left" vertical="top" wrapText="1"/>
    </xf>
    <xf numFmtId="0" fontId="30" fillId="2" borderId="14" xfId="0" applyFont="1" applyFill="1" applyBorder="1" applyAlignment="1">
      <alignment horizontal="left" vertical="top" wrapText="1"/>
    </xf>
    <xf numFmtId="2" fontId="10" fillId="5" borderId="5" xfId="0" applyNumberFormat="1" applyFont="1" applyFill="1" applyBorder="1" applyAlignment="1">
      <alignment horizontal="center" vertical="top"/>
    </xf>
    <xf numFmtId="2" fontId="10" fillId="5" borderId="9" xfId="0" applyNumberFormat="1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30" fillId="2" borderId="11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13" borderId="2" xfId="1" applyFont="1" applyFill="1" applyBorder="1" applyAlignment="1">
      <alignment horizontal="left" vertical="top" wrapText="1"/>
    </xf>
    <xf numFmtId="0" fontId="30" fillId="13" borderId="3" xfId="1" applyFont="1" applyFill="1" applyBorder="1" applyAlignment="1">
      <alignment horizontal="left" vertical="top" wrapText="1"/>
    </xf>
    <xf numFmtId="0" fontId="30" fillId="13" borderId="4" xfId="1" applyFont="1" applyFill="1" applyBorder="1" applyAlignment="1">
      <alignment horizontal="left" vertical="top" wrapText="1"/>
    </xf>
    <xf numFmtId="0" fontId="30" fillId="10" borderId="2" xfId="1" applyFont="1" applyFill="1" applyBorder="1" applyAlignment="1">
      <alignment horizontal="left" vertical="top" wrapText="1"/>
    </xf>
    <xf numFmtId="0" fontId="30" fillId="10" borderId="3" xfId="1" applyFont="1" applyFill="1" applyBorder="1" applyAlignment="1">
      <alignment horizontal="left" vertical="top" wrapText="1"/>
    </xf>
    <xf numFmtId="0" fontId="30" fillId="10" borderId="4" xfId="1" applyFont="1" applyFill="1" applyBorder="1" applyAlignment="1">
      <alignment horizontal="left" vertical="top" wrapText="1"/>
    </xf>
    <xf numFmtId="0" fontId="30" fillId="12" borderId="2" xfId="1" applyFont="1" applyFill="1" applyBorder="1" applyAlignment="1">
      <alignment horizontal="left" vertical="top" wrapText="1"/>
    </xf>
    <xf numFmtId="0" fontId="30" fillId="12" borderId="3" xfId="1" applyFont="1" applyFill="1" applyBorder="1" applyAlignment="1">
      <alignment horizontal="left" vertical="top" wrapText="1"/>
    </xf>
    <xf numFmtId="0" fontId="30" fillId="12" borderId="4" xfId="1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/>
    </xf>
    <xf numFmtId="0" fontId="30" fillId="2" borderId="4" xfId="0" applyFont="1" applyFill="1" applyBorder="1" applyAlignment="1">
      <alignment horizontal="left" vertical="top"/>
    </xf>
    <xf numFmtId="0" fontId="30" fillId="2" borderId="5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top" wrapText="1"/>
    </xf>
    <xf numFmtId="0" fontId="30" fillId="10" borderId="1" xfId="0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left" vertical="top" wrapText="1"/>
    </xf>
    <xf numFmtId="0" fontId="20" fillId="9" borderId="15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30" fillId="9" borderId="10" xfId="0" applyFont="1" applyFill="1" applyBorder="1" applyAlignment="1">
      <alignment horizontal="left" vertical="top" wrapText="1"/>
    </xf>
    <xf numFmtId="0" fontId="30" fillId="9" borderId="7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8">
    <cellStyle name="Comma 2" xfId="2"/>
    <cellStyle name="Normal" xfId="0" builtinId="0"/>
    <cellStyle name="Normal 2" xfId="3"/>
    <cellStyle name="Normal 2 2" xfId="1"/>
    <cellStyle name="ปกติ 2" xfId="4"/>
    <cellStyle name="ปกติ 4" xfId="5"/>
    <cellStyle name="ปกติ 5" xfId="6"/>
    <cellStyle name="ปกติ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4"/>
  <sheetViews>
    <sheetView view="pageBreakPreview" zoomScale="90" zoomScaleNormal="70" zoomScaleSheetLayoutView="90" workbookViewId="0">
      <selection activeCell="K15" sqref="K15:K16"/>
    </sheetView>
  </sheetViews>
  <sheetFormatPr defaultRowHeight="21.75"/>
  <cols>
    <col min="1" max="1" width="5.25" style="273" customWidth="1"/>
    <col min="2" max="2" width="10.875" style="274" customWidth="1"/>
    <col min="3" max="3" width="10.75" style="274" customWidth="1"/>
    <col min="4" max="4" width="11.25" style="274" customWidth="1"/>
    <col min="5" max="5" width="12" style="274" customWidth="1"/>
    <col min="6" max="6" width="12.75" style="274" customWidth="1"/>
    <col min="7" max="7" width="9.625" style="274" customWidth="1"/>
    <col min="8" max="8" width="43.625" style="6" customWidth="1"/>
    <col min="9" max="9" width="17.375" style="6" customWidth="1"/>
    <col min="10" max="10" width="8.375" style="275" customWidth="1"/>
    <col min="11" max="11" width="9.25" style="276" customWidth="1"/>
    <col min="12" max="16384" width="9" style="6"/>
  </cols>
  <sheetData>
    <row r="1" spans="1:19" ht="20.25" customHeight="1">
      <c r="A1" s="1" t="s">
        <v>0</v>
      </c>
      <c r="B1" s="667" t="s">
        <v>1</v>
      </c>
      <c r="C1" s="668"/>
      <c r="D1" s="668"/>
      <c r="E1" s="668"/>
      <c r="F1" s="668"/>
      <c r="G1" s="669"/>
      <c r="H1" s="2" t="s">
        <v>2</v>
      </c>
      <c r="I1" s="2" t="s">
        <v>3</v>
      </c>
      <c r="J1" s="3" t="s">
        <v>4</v>
      </c>
      <c r="K1" s="4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</row>
    <row r="2" spans="1:19" ht="23.25" customHeight="1">
      <c r="A2" s="670" t="s">
        <v>14</v>
      </c>
      <c r="B2" s="671"/>
      <c r="C2" s="671"/>
      <c r="D2" s="671"/>
      <c r="E2" s="671"/>
      <c r="F2" s="671"/>
      <c r="G2" s="672"/>
      <c r="H2" s="7"/>
      <c r="I2" s="8"/>
      <c r="J2" s="9">
        <v>30</v>
      </c>
      <c r="K2" s="10">
        <f>K3*30/69</f>
        <v>2.8985507246376807</v>
      </c>
      <c r="L2" s="10">
        <f t="shared" ref="L2:S2" si="0">L3*30/69</f>
        <v>2.8985507246376807</v>
      </c>
      <c r="M2" s="10">
        <f t="shared" si="0"/>
        <v>2.8985507246376807</v>
      </c>
      <c r="N2" s="10">
        <f t="shared" si="0"/>
        <v>2.8985507246376807</v>
      </c>
      <c r="O2" s="10">
        <f t="shared" si="0"/>
        <v>2.8985507246376807</v>
      </c>
      <c r="P2" s="10">
        <f t="shared" si="0"/>
        <v>2.8985507246376807</v>
      </c>
      <c r="Q2" s="10">
        <f t="shared" si="0"/>
        <v>2.8985507246376807</v>
      </c>
      <c r="R2" s="10">
        <f t="shared" si="0"/>
        <v>2.8985507246376807</v>
      </c>
      <c r="S2" s="10">
        <f t="shared" si="0"/>
        <v>2.8985507246376807</v>
      </c>
    </row>
    <row r="3" spans="1:19" ht="26.25" customHeight="1">
      <c r="A3" s="11"/>
      <c r="B3" s="673"/>
      <c r="C3" s="673"/>
      <c r="D3" s="673"/>
      <c r="E3" s="673"/>
      <c r="F3" s="673"/>
      <c r="G3" s="673"/>
      <c r="H3" s="12"/>
      <c r="I3" s="13" t="s">
        <v>15</v>
      </c>
      <c r="J3" s="14">
        <f>J4+J13+J18+J26+J30+J40+J87+J109+J136+J148+J156+J164+J200+J204+J217+J227+J235+J239+J260+J264+J270+J283+J295</f>
        <v>68.5</v>
      </c>
      <c r="K3" s="14">
        <f>K4+K13+K18+K26+K30+K40+K87+K109+K136+K148+K156+K164+K200+K204+K217+K227+K235+K239+K260+K264+K270+K283+K295</f>
        <v>6.6666666666666661</v>
      </c>
      <c r="L3" s="14">
        <f t="shared" ref="L3:S3" si="1">L4+L13+L18+L26+L30+L40+L87+L109+L136+L148+L156+L164+L200+L204+L217+L227+L235+L239+L260+L264+L270+L283+L295</f>
        <v>6.6666666666666661</v>
      </c>
      <c r="M3" s="14">
        <f t="shared" si="1"/>
        <v>6.6666666666666661</v>
      </c>
      <c r="N3" s="14">
        <f t="shared" si="1"/>
        <v>6.6666666666666661</v>
      </c>
      <c r="O3" s="14">
        <f t="shared" si="1"/>
        <v>6.6666666666666661</v>
      </c>
      <c r="P3" s="14">
        <f t="shared" si="1"/>
        <v>6.6666666666666661</v>
      </c>
      <c r="Q3" s="14">
        <f t="shared" si="1"/>
        <v>6.6666666666666661</v>
      </c>
      <c r="R3" s="14">
        <f t="shared" si="1"/>
        <v>6.6666666666666661</v>
      </c>
      <c r="S3" s="14">
        <f t="shared" si="1"/>
        <v>6.6666666666666661</v>
      </c>
    </row>
    <row r="4" spans="1:19" ht="26.25" customHeight="1">
      <c r="A4" s="15"/>
      <c r="B4" s="16"/>
      <c r="C4" s="16"/>
      <c r="D4" s="16"/>
      <c r="E4" s="16"/>
      <c r="F4" s="16"/>
      <c r="G4" s="16"/>
      <c r="H4" s="12"/>
      <c r="I4" s="17" t="s">
        <v>16</v>
      </c>
      <c r="J4" s="18">
        <v>4</v>
      </c>
      <c r="K4" s="19">
        <f>K5*4/15</f>
        <v>2.6666666666666665</v>
      </c>
      <c r="L4" s="19">
        <f t="shared" ref="L4:S4" si="2">L5*4/15</f>
        <v>2.6666666666666665</v>
      </c>
      <c r="M4" s="19">
        <f t="shared" si="2"/>
        <v>2.6666666666666665</v>
      </c>
      <c r="N4" s="19">
        <f t="shared" si="2"/>
        <v>2.6666666666666665</v>
      </c>
      <c r="O4" s="19">
        <f t="shared" si="2"/>
        <v>2.6666666666666665</v>
      </c>
      <c r="P4" s="19">
        <f t="shared" si="2"/>
        <v>2.6666666666666665</v>
      </c>
      <c r="Q4" s="19">
        <f t="shared" si="2"/>
        <v>2.6666666666666665</v>
      </c>
      <c r="R4" s="19">
        <f t="shared" si="2"/>
        <v>2.6666666666666665</v>
      </c>
      <c r="S4" s="19">
        <f t="shared" si="2"/>
        <v>2.6666666666666665</v>
      </c>
    </row>
    <row r="5" spans="1:19" ht="21.75" customHeight="1">
      <c r="A5" s="20">
        <v>1</v>
      </c>
      <c r="B5" s="517" t="s">
        <v>17</v>
      </c>
      <c r="C5" s="518"/>
      <c r="D5" s="518"/>
      <c r="E5" s="518"/>
      <c r="F5" s="518"/>
      <c r="G5" s="519"/>
      <c r="H5" s="21"/>
      <c r="I5" s="21" t="s">
        <v>18</v>
      </c>
      <c r="J5" s="22">
        <v>15</v>
      </c>
      <c r="K5" s="23">
        <v>10</v>
      </c>
      <c r="L5" s="23">
        <v>10</v>
      </c>
      <c r="M5" s="23">
        <v>10</v>
      </c>
      <c r="N5" s="23">
        <v>10</v>
      </c>
      <c r="O5" s="23">
        <v>10</v>
      </c>
      <c r="P5" s="23">
        <v>10</v>
      </c>
      <c r="Q5" s="23">
        <v>10</v>
      </c>
      <c r="R5" s="23">
        <v>10</v>
      </c>
      <c r="S5" s="23">
        <v>10</v>
      </c>
    </row>
    <row r="6" spans="1:19" ht="24.75" customHeight="1">
      <c r="A6" s="674"/>
      <c r="B6" s="24" t="s">
        <v>19</v>
      </c>
      <c r="C6" s="24" t="s">
        <v>20</v>
      </c>
      <c r="D6" s="24" t="s">
        <v>21</v>
      </c>
      <c r="E6" s="24" t="s">
        <v>22</v>
      </c>
      <c r="F6" s="24" t="s">
        <v>23</v>
      </c>
      <c r="G6" s="24" t="s">
        <v>24</v>
      </c>
      <c r="H6" s="25"/>
      <c r="I6" s="26"/>
      <c r="J6" s="27"/>
      <c r="K6" s="28"/>
      <c r="L6" s="28"/>
      <c r="M6" s="28"/>
      <c r="N6" s="28"/>
      <c r="O6" s="28"/>
      <c r="P6" s="28"/>
      <c r="Q6" s="28"/>
      <c r="R6" s="28"/>
      <c r="S6" s="28"/>
    </row>
    <row r="7" spans="1:19" ht="42" customHeight="1">
      <c r="A7" s="675"/>
      <c r="B7" s="810" t="s">
        <v>25</v>
      </c>
      <c r="C7" s="810" t="s">
        <v>26</v>
      </c>
      <c r="D7" s="810" t="s">
        <v>27</v>
      </c>
      <c r="E7" s="810" t="s">
        <v>28</v>
      </c>
      <c r="F7" s="810" t="s">
        <v>29</v>
      </c>
      <c r="G7" s="810" t="s">
        <v>30</v>
      </c>
      <c r="H7" s="812" t="s">
        <v>31</v>
      </c>
      <c r="I7" s="820"/>
      <c r="J7" s="27">
        <v>5</v>
      </c>
      <c r="K7" s="28"/>
      <c r="L7" s="28"/>
      <c r="M7" s="28"/>
      <c r="N7" s="28"/>
      <c r="O7" s="28"/>
      <c r="P7" s="28"/>
      <c r="Q7" s="28"/>
      <c r="R7" s="28"/>
      <c r="S7" s="28"/>
    </row>
    <row r="8" spans="1:19" ht="42" customHeight="1">
      <c r="A8" s="675"/>
      <c r="B8" s="811"/>
      <c r="C8" s="811"/>
      <c r="D8" s="811"/>
      <c r="E8" s="811"/>
      <c r="F8" s="811"/>
      <c r="G8" s="811"/>
      <c r="H8" s="813"/>
      <c r="I8" s="821"/>
      <c r="J8" s="27" t="s">
        <v>68</v>
      </c>
      <c r="K8" s="28"/>
      <c r="L8" s="28"/>
      <c r="M8" s="28"/>
      <c r="N8" s="28"/>
      <c r="O8" s="28"/>
      <c r="P8" s="28"/>
      <c r="Q8" s="28"/>
      <c r="R8" s="28"/>
      <c r="S8" s="28"/>
    </row>
    <row r="9" spans="1:19" ht="20.25" customHeight="1">
      <c r="A9" s="675"/>
      <c r="B9" s="810" t="s">
        <v>32</v>
      </c>
      <c r="C9" s="810" t="s">
        <v>33</v>
      </c>
      <c r="D9" s="814" t="s">
        <v>28</v>
      </c>
      <c r="E9" s="816" t="s">
        <v>29</v>
      </c>
      <c r="F9" s="818" t="s">
        <v>34</v>
      </c>
      <c r="G9" s="810" t="s">
        <v>35</v>
      </c>
      <c r="H9" s="812" t="s">
        <v>31</v>
      </c>
      <c r="I9" s="821"/>
      <c r="J9" s="27">
        <v>5</v>
      </c>
      <c r="K9" s="28"/>
      <c r="L9" s="28"/>
      <c r="M9" s="28"/>
      <c r="N9" s="28"/>
      <c r="O9" s="28"/>
      <c r="P9" s="28"/>
      <c r="Q9" s="28"/>
      <c r="R9" s="28"/>
      <c r="S9" s="28"/>
    </row>
    <row r="10" spans="1:19" ht="29.25" customHeight="1">
      <c r="A10" s="675"/>
      <c r="B10" s="811"/>
      <c r="C10" s="811"/>
      <c r="D10" s="815"/>
      <c r="E10" s="817"/>
      <c r="F10" s="819"/>
      <c r="G10" s="811"/>
      <c r="H10" s="813"/>
      <c r="I10" s="821"/>
      <c r="J10" s="27" t="s">
        <v>68</v>
      </c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42.75" customHeight="1">
      <c r="A11" s="676"/>
      <c r="B11" s="24" t="s">
        <v>36</v>
      </c>
      <c r="C11" s="24" t="s">
        <v>37</v>
      </c>
      <c r="D11" s="677"/>
      <c r="E11" s="678"/>
      <c r="F11" s="679"/>
      <c r="G11" s="24" t="s">
        <v>38</v>
      </c>
      <c r="H11" s="25"/>
      <c r="I11" s="822"/>
      <c r="J11" s="29">
        <v>5</v>
      </c>
      <c r="K11" s="28"/>
      <c r="L11" s="28"/>
      <c r="M11" s="28"/>
      <c r="N11" s="28"/>
      <c r="O11" s="28"/>
      <c r="P11" s="28"/>
      <c r="Q11" s="28"/>
      <c r="R11" s="28"/>
      <c r="S11" s="28"/>
    </row>
    <row r="12" spans="1:19" s="36" customFormat="1" ht="23.25" customHeight="1">
      <c r="A12" s="30"/>
      <c r="B12" s="31"/>
      <c r="C12" s="31"/>
      <c r="D12" s="31"/>
      <c r="E12" s="31"/>
      <c r="F12" s="31"/>
      <c r="G12" s="31"/>
      <c r="H12" s="32"/>
      <c r="I12" s="33"/>
      <c r="J12" s="34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21.75" customHeight="1">
      <c r="A13" s="30"/>
      <c r="B13" s="31"/>
      <c r="C13" s="31"/>
      <c r="D13" s="31"/>
      <c r="E13" s="31"/>
      <c r="F13" s="31"/>
      <c r="G13" s="31"/>
      <c r="H13" s="32"/>
      <c r="I13" s="17" t="s">
        <v>16</v>
      </c>
      <c r="J13" s="18">
        <v>4</v>
      </c>
      <c r="K13" s="37">
        <f>K14*4/5</f>
        <v>0</v>
      </c>
      <c r="L13" s="37">
        <f t="shared" ref="L13:S13" si="3">L14*4/5</f>
        <v>0</v>
      </c>
      <c r="M13" s="37">
        <f t="shared" si="3"/>
        <v>0</v>
      </c>
      <c r="N13" s="37">
        <f t="shared" si="3"/>
        <v>0</v>
      </c>
      <c r="O13" s="37">
        <f t="shared" si="3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37">
        <f t="shared" si="3"/>
        <v>0</v>
      </c>
    </row>
    <row r="14" spans="1:19" ht="21.75" customHeight="1">
      <c r="A14" s="20">
        <v>2</v>
      </c>
      <c r="B14" s="447" t="s">
        <v>39</v>
      </c>
      <c r="C14" s="447"/>
      <c r="D14" s="447"/>
      <c r="E14" s="447"/>
      <c r="F14" s="447"/>
      <c r="G14" s="447"/>
      <c r="H14" s="38"/>
      <c r="I14" s="21" t="s">
        <v>18</v>
      </c>
      <c r="J14" s="39">
        <v>5</v>
      </c>
      <c r="K14" s="40">
        <f>IF(K15&gt;=6,5,IF(K15&gt;=5,4,IF(K15&gt;=4,3,IF(K15&gt;=3,2,IF(K15&gt;=2,1,IF(K15&lt;2,0))))))</f>
        <v>0</v>
      </c>
      <c r="L14" s="40">
        <f t="shared" ref="L14:S14" si="4">IF(L15&gt;=6,5,IF(L15&gt;=5,4,IF(L15&gt;=4,3,IF(L15&gt;=3,2,IF(L15&gt;=2,1,IF(L15&lt;2,0))))))</f>
        <v>0</v>
      </c>
      <c r="M14" s="40">
        <f t="shared" si="4"/>
        <v>0</v>
      </c>
      <c r="N14" s="40">
        <f t="shared" si="4"/>
        <v>0</v>
      </c>
      <c r="O14" s="40">
        <f t="shared" si="4"/>
        <v>0</v>
      </c>
      <c r="P14" s="40">
        <f t="shared" si="4"/>
        <v>0</v>
      </c>
      <c r="Q14" s="40">
        <f t="shared" si="4"/>
        <v>0</v>
      </c>
      <c r="R14" s="40">
        <f t="shared" si="4"/>
        <v>0</v>
      </c>
      <c r="S14" s="40">
        <f t="shared" si="4"/>
        <v>0</v>
      </c>
    </row>
    <row r="15" spans="1:19" ht="26.25" customHeight="1">
      <c r="A15" s="452"/>
      <c r="B15" s="41" t="s">
        <v>40</v>
      </c>
      <c r="C15" s="41" t="s">
        <v>20</v>
      </c>
      <c r="D15" s="41" t="s">
        <v>21</v>
      </c>
      <c r="E15" s="41" t="s">
        <v>22</v>
      </c>
      <c r="F15" s="41" t="s">
        <v>23</v>
      </c>
      <c r="G15" s="41" t="s">
        <v>24</v>
      </c>
      <c r="H15" s="464" t="s">
        <v>31</v>
      </c>
      <c r="I15" s="663"/>
      <c r="J15" s="665" t="s">
        <v>41</v>
      </c>
      <c r="K15" s="659"/>
      <c r="L15" s="659"/>
      <c r="M15" s="659"/>
      <c r="N15" s="659"/>
      <c r="O15" s="659"/>
      <c r="P15" s="659"/>
      <c r="Q15" s="659"/>
      <c r="R15" s="659"/>
      <c r="S15" s="659"/>
    </row>
    <row r="16" spans="1:19" ht="26.25" customHeight="1">
      <c r="A16" s="454"/>
      <c r="B16" s="41" t="s">
        <v>42</v>
      </c>
      <c r="C16" s="42" t="s">
        <v>43</v>
      </c>
      <c r="D16" s="42" t="s">
        <v>44</v>
      </c>
      <c r="E16" s="42" t="s">
        <v>45</v>
      </c>
      <c r="F16" s="42" t="s">
        <v>46</v>
      </c>
      <c r="G16" s="42" t="s">
        <v>47</v>
      </c>
      <c r="H16" s="466"/>
      <c r="I16" s="664"/>
      <c r="J16" s="666"/>
      <c r="K16" s="660"/>
      <c r="L16" s="660"/>
      <c r="M16" s="660"/>
      <c r="N16" s="660"/>
      <c r="O16" s="660"/>
      <c r="P16" s="660"/>
      <c r="Q16" s="660"/>
      <c r="R16" s="660"/>
      <c r="S16" s="660"/>
    </row>
    <row r="17" spans="1:19" ht="26.25" customHeight="1">
      <c r="A17" s="30"/>
      <c r="B17" s="31"/>
      <c r="C17" s="43"/>
      <c r="D17" s="43"/>
      <c r="E17" s="43"/>
      <c r="F17" s="43"/>
      <c r="G17" s="43"/>
      <c r="H17" s="32"/>
      <c r="I17" s="44"/>
      <c r="J17" s="34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26.25" customHeight="1">
      <c r="A18" s="30"/>
      <c r="B18" s="31"/>
      <c r="C18" s="43"/>
      <c r="D18" s="43"/>
      <c r="E18" s="43"/>
      <c r="F18" s="43"/>
      <c r="G18" s="43"/>
      <c r="H18" s="32"/>
      <c r="I18" s="17" t="s">
        <v>16</v>
      </c>
      <c r="J18" s="18">
        <v>2</v>
      </c>
      <c r="K18" s="37">
        <f>K19*2/5</f>
        <v>0</v>
      </c>
      <c r="L18" s="37">
        <f t="shared" ref="L18:S18" si="5">L19*2/5</f>
        <v>0</v>
      </c>
      <c r="M18" s="37">
        <f t="shared" si="5"/>
        <v>0</v>
      </c>
      <c r="N18" s="37">
        <f t="shared" si="5"/>
        <v>0</v>
      </c>
      <c r="O18" s="37">
        <f t="shared" si="5"/>
        <v>0</v>
      </c>
      <c r="P18" s="37">
        <f t="shared" si="5"/>
        <v>0</v>
      </c>
      <c r="Q18" s="37">
        <f t="shared" si="5"/>
        <v>0</v>
      </c>
      <c r="R18" s="37">
        <f t="shared" si="5"/>
        <v>0</v>
      </c>
      <c r="S18" s="37">
        <f t="shared" si="5"/>
        <v>0</v>
      </c>
    </row>
    <row r="19" spans="1:19" ht="21.75" customHeight="1">
      <c r="A19" s="20">
        <v>3</v>
      </c>
      <c r="B19" s="517" t="s">
        <v>48</v>
      </c>
      <c r="C19" s="518"/>
      <c r="D19" s="518"/>
      <c r="E19" s="518"/>
      <c r="F19" s="518"/>
      <c r="G19" s="519"/>
      <c r="H19" s="21"/>
      <c r="I19" s="45" t="s">
        <v>49</v>
      </c>
      <c r="J19" s="46">
        <v>5</v>
      </c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93.75" customHeight="1">
      <c r="A20" s="47"/>
      <c r="B20" s="455" t="s">
        <v>50</v>
      </c>
      <c r="C20" s="456"/>
      <c r="D20" s="456"/>
      <c r="E20" s="456"/>
      <c r="F20" s="456"/>
      <c r="G20" s="457"/>
      <c r="H20" s="48" t="s">
        <v>51</v>
      </c>
      <c r="I20" s="49"/>
      <c r="J20" s="50"/>
      <c r="K20" s="51"/>
      <c r="L20" s="51"/>
      <c r="M20" s="51"/>
      <c r="N20" s="51"/>
      <c r="O20" s="51"/>
      <c r="P20" s="51"/>
      <c r="Q20" s="51"/>
      <c r="R20" s="51"/>
      <c r="S20" s="51"/>
    </row>
    <row r="21" spans="1:19" s="52" customFormat="1" ht="24" customHeight="1">
      <c r="A21" s="47"/>
      <c r="B21" s="42" t="s">
        <v>19</v>
      </c>
      <c r="C21" s="42"/>
      <c r="D21" s="661" t="s">
        <v>52</v>
      </c>
      <c r="E21" s="662"/>
      <c r="F21" s="661" t="s">
        <v>53</v>
      </c>
      <c r="G21" s="662"/>
      <c r="H21" s="48"/>
      <c r="I21" s="49"/>
      <c r="J21" s="50"/>
      <c r="K21" s="51"/>
      <c r="L21" s="51"/>
      <c r="M21" s="51"/>
      <c r="N21" s="51"/>
      <c r="O21" s="51"/>
      <c r="P21" s="51"/>
      <c r="Q21" s="51"/>
      <c r="R21" s="51"/>
      <c r="S21" s="51"/>
    </row>
    <row r="22" spans="1:19" s="52" customFormat="1" ht="52.5" customHeight="1">
      <c r="A22" s="47"/>
      <c r="B22" s="455" t="s">
        <v>54</v>
      </c>
      <c r="C22" s="457"/>
      <c r="D22" s="657" t="s">
        <v>55</v>
      </c>
      <c r="E22" s="658"/>
      <c r="F22" s="657" t="s">
        <v>56</v>
      </c>
      <c r="G22" s="658"/>
      <c r="H22" s="48"/>
      <c r="I22" s="53"/>
      <c r="J22" s="54" t="s">
        <v>57</v>
      </c>
      <c r="K22" s="51"/>
      <c r="L22" s="51"/>
      <c r="M22" s="51"/>
      <c r="N22" s="51"/>
      <c r="O22" s="51"/>
      <c r="P22" s="51"/>
      <c r="Q22" s="51"/>
      <c r="R22" s="51"/>
      <c r="S22" s="51"/>
    </row>
    <row r="23" spans="1:19" s="52" customFormat="1" ht="26.25" customHeight="1">
      <c r="A23" s="47"/>
      <c r="B23" s="455" t="s">
        <v>58</v>
      </c>
      <c r="C23" s="457"/>
      <c r="D23" s="657" t="s">
        <v>59</v>
      </c>
      <c r="E23" s="658"/>
      <c r="F23" s="657" t="s">
        <v>60</v>
      </c>
      <c r="G23" s="658"/>
      <c r="H23" s="48"/>
      <c r="I23" s="53"/>
      <c r="J23" s="54" t="s">
        <v>57</v>
      </c>
      <c r="K23" s="51"/>
      <c r="L23" s="51"/>
      <c r="M23" s="51"/>
      <c r="N23" s="51"/>
      <c r="O23" s="51"/>
      <c r="P23" s="51"/>
      <c r="Q23" s="51"/>
      <c r="R23" s="51"/>
      <c r="S23" s="51"/>
    </row>
    <row r="24" spans="1:19" s="52" customFormat="1" ht="45" customHeight="1">
      <c r="A24" s="47"/>
      <c r="B24" s="448" t="s">
        <v>61</v>
      </c>
      <c r="C24" s="450"/>
      <c r="D24" s="655" t="s">
        <v>62</v>
      </c>
      <c r="E24" s="656"/>
      <c r="F24" s="655" t="s">
        <v>63</v>
      </c>
      <c r="G24" s="656"/>
      <c r="H24" s="48"/>
      <c r="I24" s="53"/>
      <c r="J24" s="54" t="s">
        <v>57</v>
      </c>
      <c r="K24" s="51"/>
      <c r="L24" s="51"/>
      <c r="M24" s="51"/>
      <c r="N24" s="51"/>
      <c r="O24" s="51"/>
      <c r="P24" s="51"/>
      <c r="Q24" s="51"/>
      <c r="R24" s="51"/>
      <c r="S24" s="51"/>
    </row>
    <row r="25" spans="1:19" s="52" customFormat="1" ht="29.25" customHeight="1">
      <c r="A25" s="55"/>
      <c r="B25" s="56"/>
      <c r="C25" s="56"/>
      <c r="D25" s="56"/>
      <c r="E25" s="56"/>
      <c r="F25" s="56"/>
      <c r="G25" s="56"/>
      <c r="H25" s="12"/>
      <c r="I25" s="32"/>
      <c r="J25" s="34"/>
      <c r="K25" s="35"/>
      <c r="L25" s="35"/>
      <c r="M25" s="35"/>
      <c r="N25" s="35"/>
      <c r="O25" s="35"/>
      <c r="P25" s="35"/>
      <c r="Q25" s="35"/>
      <c r="R25" s="35"/>
      <c r="S25" s="35"/>
    </row>
    <row r="26" spans="1:19" s="52" customFormat="1" ht="20.25" customHeight="1">
      <c r="A26" s="55"/>
      <c r="B26" s="56"/>
      <c r="C26" s="56"/>
      <c r="D26" s="56"/>
      <c r="E26" s="56"/>
      <c r="F26" s="56"/>
      <c r="G26" s="56"/>
      <c r="H26" s="12"/>
      <c r="I26" s="17" t="s">
        <v>16</v>
      </c>
      <c r="J26" s="18">
        <v>4.5</v>
      </c>
      <c r="K26" s="37">
        <f>K27*4.5/5</f>
        <v>0</v>
      </c>
      <c r="L26" s="37">
        <f t="shared" ref="L26:S26" si="6">L27*4.5/5</f>
        <v>0</v>
      </c>
      <c r="M26" s="37">
        <f t="shared" si="6"/>
        <v>0</v>
      </c>
      <c r="N26" s="37">
        <f t="shared" si="6"/>
        <v>0</v>
      </c>
      <c r="O26" s="37">
        <f t="shared" si="6"/>
        <v>0</v>
      </c>
      <c r="P26" s="37">
        <f t="shared" si="6"/>
        <v>0</v>
      </c>
      <c r="Q26" s="37">
        <f t="shared" si="6"/>
        <v>0</v>
      </c>
      <c r="R26" s="37">
        <f t="shared" si="6"/>
        <v>0</v>
      </c>
      <c r="S26" s="37">
        <f t="shared" si="6"/>
        <v>0</v>
      </c>
    </row>
    <row r="27" spans="1:19" ht="45.75" customHeight="1">
      <c r="A27" s="20">
        <v>4</v>
      </c>
      <c r="B27" s="517" t="s">
        <v>64</v>
      </c>
      <c r="C27" s="518"/>
      <c r="D27" s="518"/>
      <c r="E27" s="518"/>
      <c r="F27" s="518"/>
      <c r="G27" s="519"/>
      <c r="H27" s="38" t="s">
        <v>65</v>
      </c>
      <c r="I27" s="38" t="s">
        <v>66</v>
      </c>
      <c r="J27" s="22">
        <v>5</v>
      </c>
      <c r="K27" s="40">
        <f>IF(K28&gt;=90.01,5,IF(K28&gt;=80.01,4,IF(K28&gt;=70.01,3,IF(K28&gt;=60.01,2,IF(K28&gt;=50.01,1,IF(K28&lt;50.01,0))))))</f>
        <v>0</v>
      </c>
      <c r="L27" s="40">
        <f t="shared" ref="L27:S27" si="7">IF(L28&gt;=90.01,5,IF(L28&gt;=80.01,4,IF(L28&gt;=70.01,3,IF(L28&gt;=60.01,2,IF(L28&gt;=50.01,1,IF(L28&lt;50.01,0))))))</f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>
        <f t="shared" si="7"/>
        <v>0</v>
      </c>
      <c r="Q27" s="40">
        <f t="shared" si="7"/>
        <v>0</v>
      </c>
      <c r="R27" s="40">
        <f t="shared" si="7"/>
        <v>0</v>
      </c>
      <c r="S27" s="40">
        <f t="shared" si="7"/>
        <v>0</v>
      </c>
    </row>
    <row r="28" spans="1:19" ht="159.75" customHeight="1">
      <c r="A28" s="57"/>
      <c r="B28" s="448" t="s">
        <v>67</v>
      </c>
      <c r="C28" s="449"/>
      <c r="D28" s="449"/>
      <c r="E28" s="449"/>
      <c r="F28" s="449"/>
      <c r="G28" s="450"/>
      <c r="H28" s="58"/>
      <c r="I28" s="58"/>
      <c r="J28" s="50" t="s">
        <v>68</v>
      </c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33" customHeight="1">
      <c r="A29" s="30"/>
      <c r="B29" s="56"/>
      <c r="C29" s="56"/>
      <c r="D29" s="56"/>
      <c r="E29" s="56"/>
      <c r="F29" s="56"/>
      <c r="G29" s="56"/>
      <c r="H29" s="44"/>
      <c r="I29" s="44"/>
      <c r="J29" s="34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9.5" customHeight="1">
      <c r="A30" s="30"/>
      <c r="B30" s="56"/>
      <c r="C30" s="56"/>
      <c r="D30" s="56"/>
      <c r="E30" s="56"/>
      <c r="F30" s="56"/>
      <c r="G30" s="56"/>
      <c r="H30" s="44"/>
      <c r="I30" s="59" t="s">
        <v>16</v>
      </c>
      <c r="J30" s="60">
        <v>2.5</v>
      </c>
      <c r="K30" s="61">
        <f>K31*2.5/10</f>
        <v>0</v>
      </c>
      <c r="L30" s="61">
        <f t="shared" ref="L30:S30" si="8">L31*2.5/10</f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</row>
    <row r="31" spans="1:19" ht="21.75" customHeight="1">
      <c r="A31" s="20">
        <v>5</v>
      </c>
      <c r="B31" s="517" t="s">
        <v>69</v>
      </c>
      <c r="C31" s="518"/>
      <c r="D31" s="518"/>
      <c r="E31" s="518"/>
      <c r="F31" s="518"/>
      <c r="G31" s="519"/>
      <c r="H31" s="21"/>
      <c r="I31" s="21"/>
      <c r="J31" s="39">
        <v>10</v>
      </c>
      <c r="K31" s="23">
        <f>K32+K33+K34+K35+K37</f>
        <v>0</v>
      </c>
      <c r="L31" s="23">
        <f t="shared" ref="L31:S31" si="9">L32+L33+L34+L35+L37</f>
        <v>0</v>
      </c>
      <c r="M31" s="23">
        <f t="shared" si="9"/>
        <v>0</v>
      </c>
      <c r="N31" s="23">
        <f t="shared" si="9"/>
        <v>0</v>
      </c>
      <c r="O31" s="23">
        <f t="shared" si="9"/>
        <v>0</v>
      </c>
      <c r="P31" s="23">
        <f t="shared" si="9"/>
        <v>0</v>
      </c>
      <c r="Q31" s="23">
        <f t="shared" si="9"/>
        <v>0</v>
      </c>
      <c r="R31" s="23">
        <f t="shared" si="9"/>
        <v>0</v>
      </c>
      <c r="S31" s="23">
        <f t="shared" si="9"/>
        <v>0</v>
      </c>
    </row>
    <row r="32" spans="1:19" ht="68.25" customHeight="1">
      <c r="A32" s="467"/>
      <c r="B32" s="448" t="s">
        <v>70</v>
      </c>
      <c r="C32" s="449"/>
      <c r="D32" s="449"/>
      <c r="E32" s="449"/>
      <c r="F32" s="449"/>
      <c r="G32" s="450"/>
      <c r="H32" s="48" t="s">
        <v>71</v>
      </c>
      <c r="I32" s="48" t="s">
        <v>72</v>
      </c>
      <c r="J32" s="62">
        <v>1</v>
      </c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11" customHeight="1">
      <c r="A33" s="468"/>
      <c r="B33" s="448" t="s">
        <v>73</v>
      </c>
      <c r="C33" s="449"/>
      <c r="D33" s="449"/>
      <c r="E33" s="449"/>
      <c r="F33" s="449"/>
      <c r="G33" s="450"/>
      <c r="H33" s="48" t="s">
        <v>74</v>
      </c>
      <c r="I33" s="63"/>
      <c r="J33" s="62">
        <v>1</v>
      </c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85.5" customHeight="1">
      <c r="A34" s="468"/>
      <c r="B34" s="448" t="s">
        <v>75</v>
      </c>
      <c r="C34" s="449"/>
      <c r="D34" s="449"/>
      <c r="E34" s="449"/>
      <c r="F34" s="449"/>
      <c r="G34" s="450"/>
      <c r="H34" s="48" t="s">
        <v>76</v>
      </c>
      <c r="I34" s="63"/>
      <c r="J34" s="62">
        <v>2</v>
      </c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51.75" customHeight="1">
      <c r="A35" s="468"/>
      <c r="B35" s="496" t="s">
        <v>77</v>
      </c>
      <c r="C35" s="497"/>
      <c r="D35" s="497"/>
      <c r="E35" s="497"/>
      <c r="F35" s="497"/>
      <c r="G35" s="498"/>
      <c r="H35" s="64" t="s">
        <v>71</v>
      </c>
      <c r="I35" s="653"/>
      <c r="J35" s="62">
        <v>3</v>
      </c>
      <c r="K35" s="65">
        <f>IF(K36&gt;=85,3,IF(K36&gt;=74,2,IF(K36&gt;=65,1,IF(K36&lt;65,0))))</f>
        <v>0</v>
      </c>
      <c r="L35" s="65">
        <f t="shared" ref="L35:S35" si="10">IF(L36&gt;=85,3,IF(L36&gt;=74,2,IF(L36&gt;=65,1,IF(L36&lt;65,0))))</f>
        <v>0</v>
      </c>
      <c r="M35" s="65">
        <f t="shared" si="10"/>
        <v>0</v>
      </c>
      <c r="N35" s="65">
        <f t="shared" si="10"/>
        <v>0</v>
      </c>
      <c r="O35" s="65">
        <f t="shared" si="10"/>
        <v>0</v>
      </c>
      <c r="P35" s="65">
        <f t="shared" si="10"/>
        <v>0</v>
      </c>
      <c r="Q35" s="65">
        <f t="shared" si="10"/>
        <v>0</v>
      </c>
      <c r="R35" s="65">
        <f t="shared" si="10"/>
        <v>0</v>
      </c>
      <c r="S35" s="65">
        <f t="shared" si="10"/>
        <v>0</v>
      </c>
    </row>
    <row r="36" spans="1:19" ht="38.25" customHeight="1">
      <c r="A36" s="468"/>
      <c r="B36" s="493"/>
      <c r="C36" s="494"/>
      <c r="D36" s="494"/>
      <c r="E36" s="494"/>
      <c r="F36" s="494"/>
      <c r="G36" s="495"/>
      <c r="H36" s="66"/>
      <c r="I36" s="654"/>
      <c r="J36" s="62" t="s">
        <v>68</v>
      </c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45" customHeight="1">
      <c r="A37" s="652"/>
      <c r="B37" s="485" t="s">
        <v>78</v>
      </c>
      <c r="C37" s="485"/>
      <c r="D37" s="485"/>
      <c r="E37" s="485"/>
      <c r="F37" s="485"/>
      <c r="G37" s="485"/>
      <c r="H37" s="470" t="s">
        <v>79</v>
      </c>
      <c r="I37" s="653"/>
      <c r="J37" s="67">
        <v>3</v>
      </c>
      <c r="K37" s="65">
        <f>IF(K38&gt;=85,3,IF(K38&gt;=74,2,IF(K38&gt;=65,1,IF(K38&lt;65,0))))</f>
        <v>0</v>
      </c>
      <c r="L37" s="65">
        <f t="shared" ref="L37:S37" si="11">IF(L38&gt;=85,3,IF(L38&gt;=74,2,IF(L38&gt;=65,1,IF(L38&lt;65,0))))</f>
        <v>0</v>
      </c>
      <c r="M37" s="65">
        <f t="shared" si="11"/>
        <v>0</v>
      </c>
      <c r="N37" s="65">
        <f t="shared" si="11"/>
        <v>0</v>
      </c>
      <c r="O37" s="65">
        <f t="shared" si="11"/>
        <v>0</v>
      </c>
      <c r="P37" s="65">
        <f t="shared" si="11"/>
        <v>0</v>
      </c>
      <c r="Q37" s="65">
        <f t="shared" si="11"/>
        <v>0</v>
      </c>
      <c r="R37" s="65">
        <f t="shared" si="11"/>
        <v>0</v>
      </c>
      <c r="S37" s="65">
        <f t="shared" si="11"/>
        <v>0</v>
      </c>
    </row>
    <row r="38" spans="1:19" ht="45.75" customHeight="1">
      <c r="A38" s="68"/>
      <c r="B38" s="485"/>
      <c r="C38" s="485"/>
      <c r="D38" s="485"/>
      <c r="E38" s="485"/>
      <c r="F38" s="485"/>
      <c r="G38" s="485"/>
      <c r="H38" s="472"/>
      <c r="I38" s="654"/>
      <c r="J38" s="62" t="s">
        <v>68</v>
      </c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33.75" customHeight="1">
      <c r="A39" s="68"/>
      <c r="B39" s="56"/>
      <c r="C39" s="56"/>
      <c r="D39" s="56"/>
      <c r="E39" s="56"/>
      <c r="F39" s="56"/>
      <c r="G39" s="56"/>
      <c r="H39" s="12"/>
      <c r="I39" s="69"/>
      <c r="J39" s="70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28.5" customHeight="1">
      <c r="A40" s="68"/>
      <c r="B40" s="56"/>
      <c r="C40" s="56"/>
      <c r="D40" s="56"/>
      <c r="E40" s="56"/>
      <c r="F40" s="56"/>
      <c r="G40" s="56"/>
      <c r="H40" s="12"/>
      <c r="I40" s="59" t="s">
        <v>16</v>
      </c>
      <c r="J40" s="18">
        <v>3</v>
      </c>
      <c r="K40" s="37">
        <f>K41*3/200</f>
        <v>0</v>
      </c>
      <c r="L40" s="37">
        <f t="shared" ref="L40:S40" si="12">L41*3/200</f>
        <v>0</v>
      </c>
      <c r="M40" s="37">
        <f t="shared" si="12"/>
        <v>0</v>
      </c>
      <c r="N40" s="37">
        <f t="shared" si="12"/>
        <v>0</v>
      </c>
      <c r="O40" s="37">
        <f t="shared" si="12"/>
        <v>0</v>
      </c>
      <c r="P40" s="37">
        <f t="shared" si="12"/>
        <v>0</v>
      </c>
      <c r="Q40" s="37">
        <f t="shared" si="12"/>
        <v>0</v>
      </c>
      <c r="R40" s="37">
        <f t="shared" si="12"/>
        <v>0</v>
      </c>
      <c r="S40" s="37">
        <f t="shared" si="12"/>
        <v>0</v>
      </c>
    </row>
    <row r="41" spans="1:19" ht="25.5" customHeight="1">
      <c r="A41" s="71">
        <v>6</v>
      </c>
      <c r="B41" s="499" t="s">
        <v>80</v>
      </c>
      <c r="C41" s="500"/>
      <c r="D41" s="500"/>
      <c r="E41" s="500"/>
      <c r="F41" s="500"/>
      <c r="G41" s="501"/>
      <c r="H41" s="72"/>
      <c r="I41" s="21"/>
      <c r="J41" s="39">
        <v>200</v>
      </c>
      <c r="K41" s="40">
        <f>K42+K58</f>
        <v>0</v>
      </c>
      <c r="L41" s="40">
        <f t="shared" ref="L41:S41" si="13">L42+L58</f>
        <v>0</v>
      </c>
      <c r="M41" s="40">
        <f t="shared" si="13"/>
        <v>0</v>
      </c>
      <c r="N41" s="40">
        <f t="shared" si="13"/>
        <v>0</v>
      </c>
      <c r="O41" s="40">
        <f t="shared" si="13"/>
        <v>0</v>
      </c>
      <c r="P41" s="40">
        <f t="shared" si="13"/>
        <v>0</v>
      </c>
      <c r="Q41" s="40">
        <f t="shared" si="13"/>
        <v>0</v>
      </c>
      <c r="R41" s="40">
        <f t="shared" si="13"/>
        <v>0</v>
      </c>
      <c r="S41" s="40">
        <f t="shared" si="13"/>
        <v>0</v>
      </c>
    </row>
    <row r="42" spans="1:19" s="77" customFormat="1" ht="48.75" customHeight="1">
      <c r="A42" s="73"/>
      <c r="B42" s="607" t="s">
        <v>81</v>
      </c>
      <c r="C42" s="608"/>
      <c r="D42" s="608"/>
      <c r="E42" s="608"/>
      <c r="F42" s="608"/>
      <c r="G42" s="608"/>
      <c r="H42" s="609"/>
      <c r="I42" s="74" t="s">
        <v>82</v>
      </c>
      <c r="J42" s="75">
        <v>100</v>
      </c>
      <c r="K42" s="76">
        <f>K43+K44+K45+K47+K49+K50+K51+K52+K53+K55+K56</f>
        <v>0</v>
      </c>
      <c r="L42" s="76">
        <f t="shared" ref="L42:S42" si="14">L43+L44+L45+L47+L49+L50+L51+L52+L53+L55+L56</f>
        <v>0</v>
      </c>
      <c r="M42" s="76">
        <f t="shared" si="14"/>
        <v>0</v>
      </c>
      <c r="N42" s="76">
        <f t="shared" si="14"/>
        <v>0</v>
      </c>
      <c r="O42" s="76">
        <f t="shared" si="14"/>
        <v>0</v>
      </c>
      <c r="P42" s="76">
        <f t="shared" si="14"/>
        <v>0</v>
      </c>
      <c r="Q42" s="76">
        <f t="shared" si="14"/>
        <v>0</v>
      </c>
      <c r="R42" s="76">
        <f t="shared" si="14"/>
        <v>0</v>
      </c>
      <c r="S42" s="76">
        <f t="shared" si="14"/>
        <v>0</v>
      </c>
    </row>
    <row r="43" spans="1:19" s="77" customFormat="1" ht="24.75" customHeight="1">
      <c r="A43" s="78"/>
      <c r="B43" s="589" t="s">
        <v>83</v>
      </c>
      <c r="C43" s="590"/>
      <c r="D43" s="590"/>
      <c r="E43" s="590"/>
      <c r="F43" s="590"/>
      <c r="G43" s="591"/>
      <c r="H43" s="650" t="s">
        <v>84</v>
      </c>
      <c r="I43" s="79"/>
      <c r="J43" s="80">
        <v>10</v>
      </c>
      <c r="K43" s="81"/>
      <c r="L43" s="81"/>
      <c r="M43" s="81"/>
      <c r="N43" s="81"/>
      <c r="O43" s="81"/>
      <c r="P43" s="81"/>
      <c r="Q43" s="81"/>
      <c r="R43" s="81"/>
      <c r="S43" s="81"/>
    </row>
    <row r="44" spans="1:19" s="77" customFormat="1" ht="24" customHeight="1">
      <c r="A44" s="82"/>
      <c r="B44" s="589" t="s">
        <v>85</v>
      </c>
      <c r="C44" s="590"/>
      <c r="D44" s="590"/>
      <c r="E44" s="590"/>
      <c r="F44" s="590"/>
      <c r="G44" s="591"/>
      <c r="H44" s="651"/>
      <c r="I44" s="83"/>
      <c r="J44" s="80">
        <v>10</v>
      </c>
      <c r="K44" s="81"/>
      <c r="L44" s="81"/>
      <c r="M44" s="81"/>
      <c r="N44" s="81"/>
      <c r="O44" s="81"/>
      <c r="P44" s="81"/>
      <c r="Q44" s="81"/>
      <c r="R44" s="81"/>
      <c r="S44" s="81"/>
    </row>
    <row r="45" spans="1:19" s="77" customFormat="1" ht="68.25" customHeight="1">
      <c r="A45" s="82"/>
      <c r="B45" s="589" t="s">
        <v>86</v>
      </c>
      <c r="C45" s="590"/>
      <c r="D45" s="590"/>
      <c r="E45" s="590"/>
      <c r="F45" s="590"/>
      <c r="G45" s="591"/>
      <c r="H45" s="651"/>
      <c r="I45" s="83"/>
      <c r="J45" s="80">
        <v>10</v>
      </c>
      <c r="K45" s="81"/>
      <c r="L45" s="81"/>
      <c r="M45" s="81"/>
      <c r="N45" s="81"/>
      <c r="O45" s="81"/>
      <c r="P45" s="81"/>
      <c r="Q45" s="81"/>
      <c r="R45" s="81"/>
      <c r="S45" s="81"/>
    </row>
    <row r="46" spans="1:19" s="77" customFormat="1" ht="20.25" customHeight="1">
      <c r="A46" s="82"/>
      <c r="B46" s="589" t="s">
        <v>87</v>
      </c>
      <c r="C46" s="590"/>
      <c r="D46" s="590"/>
      <c r="E46" s="590"/>
      <c r="F46" s="590"/>
      <c r="G46" s="591"/>
      <c r="H46" s="651"/>
      <c r="I46" s="83"/>
      <c r="J46" s="80"/>
      <c r="K46" s="81"/>
      <c r="L46" s="81"/>
      <c r="M46" s="81"/>
      <c r="N46" s="81"/>
      <c r="O46" s="81"/>
      <c r="P46" s="81"/>
      <c r="Q46" s="81"/>
      <c r="R46" s="81"/>
      <c r="S46" s="81"/>
    </row>
    <row r="47" spans="1:19" s="77" customFormat="1" ht="20.25" customHeight="1">
      <c r="A47" s="82"/>
      <c r="B47" s="592" t="s">
        <v>88</v>
      </c>
      <c r="C47" s="593"/>
      <c r="D47" s="593"/>
      <c r="E47" s="593"/>
      <c r="F47" s="593"/>
      <c r="G47" s="594"/>
      <c r="H47" s="651"/>
      <c r="I47" s="595"/>
      <c r="J47" s="80">
        <v>20</v>
      </c>
      <c r="K47" s="81"/>
      <c r="L47" s="81"/>
      <c r="M47" s="81"/>
      <c r="N47" s="81"/>
      <c r="O47" s="81"/>
      <c r="P47" s="81"/>
      <c r="Q47" s="81"/>
      <c r="R47" s="81"/>
      <c r="S47" s="81"/>
    </row>
    <row r="48" spans="1:19" s="77" customFormat="1" ht="48.75" customHeight="1">
      <c r="A48" s="84"/>
      <c r="B48" s="637" t="s">
        <v>89</v>
      </c>
      <c r="C48" s="638"/>
      <c r="D48" s="638"/>
      <c r="E48" s="638"/>
      <c r="F48" s="638"/>
      <c r="G48" s="639"/>
      <c r="H48" s="651"/>
      <c r="I48" s="595"/>
      <c r="J48" s="80"/>
      <c r="K48" s="81"/>
      <c r="L48" s="81"/>
      <c r="M48" s="81"/>
      <c r="N48" s="81"/>
      <c r="O48" s="81"/>
      <c r="P48" s="81"/>
      <c r="Q48" s="81"/>
      <c r="R48" s="81"/>
      <c r="S48" s="81"/>
    </row>
    <row r="49" spans="1:19" s="77" customFormat="1">
      <c r="A49" s="84"/>
      <c r="B49" s="619" t="s">
        <v>90</v>
      </c>
      <c r="C49" s="620"/>
      <c r="D49" s="620"/>
      <c r="E49" s="620"/>
      <c r="F49" s="620"/>
      <c r="G49" s="621"/>
      <c r="H49" s="651"/>
      <c r="I49" s="595"/>
      <c r="J49" s="85">
        <v>15</v>
      </c>
      <c r="K49" s="86"/>
      <c r="L49" s="86"/>
      <c r="M49" s="86"/>
      <c r="N49" s="86"/>
      <c r="O49" s="86"/>
      <c r="P49" s="86"/>
      <c r="Q49" s="86"/>
      <c r="R49" s="86"/>
      <c r="S49" s="86"/>
    </row>
    <row r="50" spans="1:19" s="77" customFormat="1" ht="20.25" customHeight="1">
      <c r="A50" s="84"/>
      <c r="B50" s="640" t="s">
        <v>91</v>
      </c>
      <c r="C50" s="641"/>
      <c r="D50" s="641"/>
      <c r="E50" s="641"/>
      <c r="F50" s="641"/>
      <c r="G50" s="87"/>
      <c r="H50" s="651"/>
      <c r="I50" s="595"/>
      <c r="J50" s="80">
        <v>10</v>
      </c>
      <c r="K50" s="81"/>
      <c r="L50" s="81"/>
      <c r="M50" s="81"/>
      <c r="N50" s="81"/>
      <c r="O50" s="81"/>
      <c r="P50" s="81"/>
      <c r="Q50" s="81"/>
      <c r="R50" s="81"/>
      <c r="S50" s="81"/>
    </row>
    <row r="51" spans="1:19" s="77" customFormat="1">
      <c r="A51" s="84"/>
      <c r="B51" s="642" t="s">
        <v>92</v>
      </c>
      <c r="C51" s="643"/>
      <c r="D51" s="643"/>
      <c r="E51" s="643"/>
      <c r="F51" s="643"/>
      <c r="G51" s="87"/>
      <c r="H51" s="651"/>
      <c r="I51" s="595"/>
      <c r="J51" s="80">
        <v>5</v>
      </c>
      <c r="K51" s="81"/>
      <c r="L51" s="81"/>
      <c r="M51" s="81"/>
      <c r="N51" s="81"/>
      <c r="O51" s="81"/>
      <c r="P51" s="81"/>
      <c r="Q51" s="81"/>
      <c r="R51" s="81"/>
      <c r="S51" s="81"/>
    </row>
    <row r="52" spans="1:19" s="77" customFormat="1">
      <c r="A52" s="84"/>
      <c r="B52" s="642" t="s">
        <v>93</v>
      </c>
      <c r="C52" s="643"/>
      <c r="D52" s="643"/>
      <c r="E52" s="643"/>
      <c r="F52" s="643"/>
      <c r="G52" s="87"/>
      <c r="H52" s="651"/>
      <c r="I52" s="595"/>
      <c r="J52" s="80">
        <v>5</v>
      </c>
      <c r="K52" s="81"/>
      <c r="L52" s="81"/>
      <c r="M52" s="81"/>
      <c r="N52" s="81"/>
      <c r="O52" s="81"/>
      <c r="P52" s="81"/>
      <c r="Q52" s="81"/>
      <c r="R52" s="81"/>
      <c r="S52" s="81"/>
    </row>
    <row r="53" spans="1:19" s="77" customFormat="1">
      <c r="A53" s="84"/>
      <c r="B53" s="644" t="s">
        <v>94</v>
      </c>
      <c r="C53" s="645"/>
      <c r="D53" s="645"/>
      <c r="E53" s="645"/>
      <c r="F53" s="645"/>
      <c r="G53" s="88"/>
      <c r="H53" s="651"/>
      <c r="I53" s="595"/>
      <c r="J53" s="80">
        <v>5</v>
      </c>
      <c r="K53" s="81"/>
      <c r="L53" s="81"/>
      <c r="M53" s="81"/>
      <c r="N53" s="81"/>
      <c r="O53" s="81"/>
      <c r="P53" s="81"/>
      <c r="Q53" s="81"/>
      <c r="R53" s="81"/>
      <c r="S53" s="81"/>
    </row>
    <row r="54" spans="1:19" s="77" customFormat="1" ht="20.25" customHeight="1">
      <c r="A54" s="84"/>
      <c r="B54" s="625" t="s">
        <v>95</v>
      </c>
      <c r="C54" s="626"/>
      <c r="D54" s="626"/>
      <c r="E54" s="626"/>
      <c r="F54" s="626"/>
      <c r="G54" s="627"/>
      <c r="H54" s="89"/>
      <c r="I54" s="595"/>
      <c r="J54" s="80"/>
      <c r="K54" s="81"/>
      <c r="L54" s="81"/>
      <c r="M54" s="81"/>
      <c r="N54" s="81"/>
      <c r="O54" s="81"/>
      <c r="P54" s="81"/>
      <c r="Q54" s="81"/>
      <c r="R54" s="81"/>
      <c r="S54" s="81"/>
    </row>
    <row r="55" spans="1:19" s="77" customFormat="1" ht="20.25" customHeight="1">
      <c r="A55" s="84"/>
      <c r="B55" s="646" t="s">
        <v>96</v>
      </c>
      <c r="C55" s="647"/>
      <c r="D55" s="647"/>
      <c r="E55" s="647"/>
      <c r="F55" s="647"/>
      <c r="G55" s="648"/>
      <c r="H55" s="89"/>
      <c r="I55" s="595"/>
      <c r="J55" s="80">
        <v>5</v>
      </c>
      <c r="K55" s="81"/>
      <c r="L55" s="81"/>
      <c r="M55" s="81"/>
      <c r="N55" s="81"/>
      <c r="O55" s="81"/>
      <c r="P55" s="81"/>
      <c r="Q55" s="81"/>
      <c r="R55" s="81"/>
      <c r="S55" s="81"/>
    </row>
    <row r="56" spans="1:19" s="77" customFormat="1">
      <c r="A56" s="90"/>
      <c r="B56" s="644" t="s">
        <v>97</v>
      </c>
      <c r="C56" s="645"/>
      <c r="D56" s="645"/>
      <c r="E56" s="645"/>
      <c r="F56" s="645"/>
      <c r="G56" s="649"/>
      <c r="H56" s="91"/>
      <c r="I56" s="596"/>
      <c r="J56" s="80">
        <v>5</v>
      </c>
      <c r="K56" s="81"/>
      <c r="L56" s="81"/>
      <c r="M56" s="81"/>
      <c r="N56" s="81"/>
      <c r="O56" s="81"/>
      <c r="P56" s="81"/>
      <c r="Q56" s="81"/>
      <c r="R56" s="81"/>
      <c r="S56" s="81"/>
    </row>
    <row r="57" spans="1:19" s="77" customFormat="1">
      <c r="A57" s="92"/>
      <c r="B57" s="93"/>
      <c r="C57" s="93"/>
      <c r="D57" s="93"/>
      <c r="E57" s="93"/>
      <c r="F57" s="93"/>
      <c r="G57" s="94"/>
      <c r="H57" s="95"/>
      <c r="I57" s="96"/>
      <c r="J57" s="97"/>
      <c r="K57" s="98"/>
      <c r="L57" s="98"/>
      <c r="M57" s="98"/>
      <c r="N57" s="98"/>
      <c r="O57" s="98"/>
      <c r="P57" s="98"/>
      <c r="Q57" s="98"/>
      <c r="R57" s="98"/>
      <c r="S57" s="98"/>
    </row>
    <row r="58" spans="1:19" s="77" customFormat="1" ht="21.75" customHeight="1">
      <c r="A58" s="73"/>
      <c r="B58" s="607" t="s">
        <v>98</v>
      </c>
      <c r="C58" s="608"/>
      <c r="D58" s="608"/>
      <c r="E58" s="608"/>
      <c r="F58" s="608"/>
      <c r="G58" s="608"/>
      <c r="H58" s="609"/>
      <c r="I58" s="74" t="s">
        <v>99</v>
      </c>
      <c r="J58" s="75">
        <v>100</v>
      </c>
      <c r="K58" s="76">
        <f>K61+K62+K64+K65+K66+K68+K69+K71+K72+K73+K75+K76</f>
        <v>0</v>
      </c>
      <c r="L58" s="76">
        <f t="shared" ref="L58:S58" si="15">L61+L62+L64+L65+L66+L68+L69+L71+L72+L73+L75+L76</f>
        <v>0</v>
      </c>
      <c r="M58" s="76">
        <f t="shared" si="15"/>
        <v>0</v>
      </c>
      <c r="N58" s="76">
        <f t="shared" si="15"/>
        <v>0</v>
      </c>
      <c r="O58" s="76">
        <f t="shared" si="15"/>
        <v>0</v>
      </c>
      <c r="P58" s="76">
        <f t="shared" si="15"/>
        <v>0</v>
      </c>
      <c r="Q58" s="76">
        <f t="shared" si="15"/>
        <v>0</v>
      </c>
      <c r="R58" s="76">
        <f t="shared" si="15"/>
        <v>0</v>
      </c>
      <c r="S58" s="76">
        <f t="shared" si="15"/>
        <v>0</v>
      </c>
    </row>
    <row r="59" spans="1:19" s="77" customFormat="1" ht="20.25" customHeight="1">
      <c r="A59" s="82"/>
      <c r="B59" s="589" t="s">
        <v>100</v>
      </c>
      <c r="C59" s="590"/>
      <c r="D59" s="590"/>
      <c r="E59" s="590"/>
      <c r="F59" s="590"/>
      <c r="G59" s="591"/>
      <c r="H59" s="99" t="s">
        <v>101</v>
      </c>
      <c r="I59" s="83"/>
      <c r="J59" s="3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1:19" s="77" customFormat="1" ht="20.25" customHeight="1">
      <c r="A60" s="84"/>
      <c r="B60" s="613" t="s">
        <v>102</v>
      </c>
      <c r="C60" s="614"/>
      <c r="D60" s="614"/>
      <c r="E60" s="614"/>
      <c r="F60" s="614"/>
      <c r="G60" s="615"/>
      <c r="H60" s="616" t="s">
        <v>103</v>
      </c>
      <c r="I60" s="101"/>
      <c r="J60" s="80"/>
      <c r="K60" s="81"/>
      <c r="L60" s="81"/>
      <c r="M60" s="81"/>
      <c r="N60" s="81"/>
      <c r="O60" s="81"/>
      <c r="P60" s="81"/>
      <c r="Q60" s="81"/>
      <c r="R60" s="81"/>
      <c r="S60" s="81"/>
    </row>
    <row r="61" spans="1:19" s="77" customFormat="1" ht="20.25" customHeight="1">
      <c r="A61" s="84"/>
      <c r="B61" s="619" t="s">
        <v>104</v>
      </c>
      <c r="C61" s="620"/>
      <c r="D61" s="620"/>
      <c r="E61" s="620"/>
      <c r="F61" s="620"/>
      <c r="G61" s="621"/>
      <c r="H61" s="617"/>
      <c r="I61" s="101"/>
      <c r="J61" s="80">
        <v>2</v>
      </c>
      <c r="K61" s="81"/>
      <c r="L61" s="81"/>
      <c r="M61" s="81"/>
      <c r="N61" s="81"/>
      <c r="O61" s="81"/>
      <c r="P61" s="81"/>
      <c r="Q61" s="81"/>
      <c r="R61" s="81"/>
      <c r="S61" s="81"/>
    </row>
    <row r="62" spans="1:19" s="77" customFormat="1" ht="20.25" customHeight="1">
      <c r="A62" s="84"/>
      <c r="B62" s="622" t="s">
        <v>105</v>
      </c>
      <c r="C62" s="623"/>
      <c r="D62" s="623"/>
      <c r="E62" s="623"/>
      <c r="F62" s="623"/>
      <c r="G62" s="624"/>
      <c r="H62" s="618"/>
      <c r="I62" s="101"/>
      <c r="J62" s="80">
        <v>8</v>
      </c>
      <c r="K62" s="81"/>
      <c r="L62" s="81"/>
      <c r="M62" s="81"/>
      <c r="N62" s="81"/>
      <c r="O62" s="81"/>
      <c r="P62" s="81"/>
      <c r="Q62" s="81"/>
      <c r="R62" s="81"/>
      <c r="S62" s="81"/>
    </row>
    <row r="63" spans="1:19" s="77" customFormat="1" ht="20.25" customHeight="1">
      <c r="A63" s="84"/>
      <c r="B63" s="613" t="s">
        <v>106</v>
      </c>
      <c r="C63" s="614"/>
      <c r="D63" s="614"/>
      <c r="E63" s="614"/>
      <c r="F63" s="614"/>
      <c r="G63" s="615"/>
      <c r="H63" s="616" t="s">
        <v>103</v>
      </c>
      <c r="I63" s="101"/>
      <c r="J63" s="80"/>
      <c r="K63" s="81"/>
      <c r="L63" s="81"/>
      <c r="M63" s="81"/>
      <c r="N63" s="81"/>
      <c r="O63" s="81"/>
      <c r="P63" s="81"/>
      <c r="Q63" s="81"/>
      <c r="R63" s="81"/>
      <c r="S63" s="81"/>
    </row>
    <row r="64" spans="1:19" s="77" customFormat="1" ht="20.25" customHeight="1">
      <c r="A64" s="84"/>
      <c r="B64" s="619" t="s">
        <v>107</v>
      </c>
      <c r="C64" s="620"/>
      <c r="D64" s="620"/>
      <c r="E64" s="620"/>
      <c r="F64" s="620"/>
      <c r="G64" s="621"/>
      <c r="H64" s="617"/>
      <c r="I64" s="595"/>
      <c r="J64" s="80">
        <v>10</v>
      </c>
      <c r="K64" s="81"/>
      <c r="L64" s="81"/>
      <c r="M64" s="81"/>
      <c r="N64" s="81"/>
      <c r="O64" s="81"/>
      <c r="P64" s="81"/>
      <c r="Q64" s="81"/>
      <c r="R64" s="81"/>
      <c r="S64" s="81"/>
    </row>
    <row r="65" spans="1:19" s="77" customFormat="1" ht="20.25" customHeight="1">
      <c r="A65" s="84"/>
      <c r="B65" s="619" t="s">
        <v>108</v>
      </c>
      <c r="C65" s="620"/>
      <c r="D65" s="620"/>
      <c r="E65" s="620"/>
      <c r="F65" s="620"/>
      <c r="G65" s="621"/>
      <c r="H65" s="617"/>
      <c r="I65" s="595"/>
      <c r="J65" s="80">
        <v>10</v>
      </c>
      <c r="K65" s="81"/>
      <c r="L65" s="81"/>
      <c r="M65" s="81"/>
      <c r="N65" s="81"/>
      <c r="O65" s="81"/>
      <c r="P65" s="81"/>
      <c r="Q65" s="81"/>
      <c r="R65" s="81"/>
      <c r="S65" s="81"/>
    </row>
    <row r="66" spans="1:19" s="77" customFormat="1" ht="20.25" customHeight="1">
      <c r="A66" s="84"/>
      <c r="B66" s="622" t="s">
        <v>109</v>
      </c>
      <c r="C66" s="623"/>
      <c r="D66" s="623"/>
      <c r="E66" s="623"/>
      <c r="F66" s="623"/>
      <c r="G66" s="624"/>
      <c r="H66" s="618"/>
      <c r="I66" s="595"/>
      <c r="J66" s="85">
        <v>10</v>
      </c>
      <c r="K66" s="86"/>
      <c r="L66" s="86"/>
      <c r="M66" s="86"/>
      <c r="N66" s="86"/>
      <c r="O66" s="86"/>
      <c r="P66" s="86"/>
      <c r="Q66" s="86"/>
      <c r="R66" s="86"/>
      <c r="S66" s="86"/>
    </row>
    <row r="67" spans="1:19" s="77" customFormat="1" ht="71.25" customHeight="1">
      <c r="A67" s="84"/>
      <c r="B67" s="625" t="s">
        <v>110</v>
      </c>
      <c r="C67" s="626"/>
      <c r="D67" s="626"/>
      <c r="E67" s="626"/>
      <c r="F67" s="626"/>
      <c r="G67" s="627"/>
      <c r="H67" s="616" t="s">
        <v>103</v>
      </c>
      <c r="I67" s="595"/>
      <c r="J67" s="80"/>
      <c r="K67" s="81"/>
      <c r="L67" s="81"/>
      <c r="M67" s="81"/>
      <c r="N67" s="81"/>
      <c r="O67" s="81"/>
      <c r="P67" s="81"/>
      <c r="Q67" s="81"/>
      <c r="R67" s="81"/>
      <c r="S67" s="81"/>
    </row>
    <row r="68" spans="1:19" s="77" customFormat="1" ht="44.25" customHeight="1">
      <c r="A68" s="84"/>
      <c r="B68" s="628" t="s">
        <v>111</v>
      </c>
      <c r="C68" s="629"/>
      <c r="D68" s="629"/>
      <c r="E68" s="629"/>
      <c r="F68" s="629"/>
      <c r="G68" s="630"/>
      <c r="H68" s="617"/>
      <c r="I68" s="595"/>
      <c r="J68" s="80">
        <v>5</v>
      </c>
      <c r="K68" s="81"/>
      <c r="L68" s="81"/>
      <c r="M68" s="81"/>
      <c r="N68" s="81"/>
      <c r="O68" s="81"/>
      <c r="P68" s="81"/>
      <c r="Q68" s="81"/>
      <c r="R68" s="81"/>
      <c r="S68" s="81"/>
    </row>
    <row r="69" spans="1:19" s="77" customFormat="1">
      <c r="A69" s="84"/>
      <c r="B69" s="631" t="s">
        <v>112</v>
      </c>
      <c r="C69" s="632"/>
      <c r="D69" s="632"/>
      <c r="E69" s="632"/>
      <c r="F69" s="632"/>
      <c r="G69" s="633"/>
      <c r="H69" s="618"/>
      <c r="I69" s="595"/>
      <c r="J69" s="80">
        <v>5</v>
      </c>
      <c r="K69" s="81"/>
      <c r="L69" s="81"/>
      <c r="M69" s="81"/>
      <c r="N69" s="81"/>
      <c r="O69" s="81"/>
      <c r="P69" s="81"/>
      <c r="Q69" s="81"/>
      <c r="R69" s="81"/>
      <c r="S69" s="81"/>
    </row>
    <row r="70" spans="1:19" s="77" customFormat="1">
      <c r="A70" s="84"/>
      <c r="B70" s="634" t="s">
        <v>113</v>
      </c>
      <c r="C70" s="635"/>
      <c r="D70" s="635"/>
      <c r="E70" s="635"/>
      <c r="F70" s="635"/>
      <c r="G70" s="636"/>
      <c r="H70" s="616" t="s">
        <v>103</v>
      </c>
      <c r="I70" s="595"/>
      <c r="J70" s="80"/>
      <c r="K70" s="81"/>
      <c r="L70" s="81"/>
      <c r="M70" s="81"/>
      <c r="N70" s="81"/>
      <c r="O70" s="81"/>
      <c r="P70" s="81"/>
      <c r="Q70" s="81"/>
      <c r="R70" s="81"/>
      <c r="S70" s="81"/>
    </row>
    <row r="71" spans="1:19" s="77" customFormat="1" ht="20.25" customHeight="1">
      <c r="A71" s="84"/>
      <c r="B71" s="634" t="s">
        <v>114</v>
      </c>
      <c r="C71" s="635"/>
      <c r="D71" s="635"/>
      <c r="E71" s="635"/>
      <c r="F71" s="635"/>
      <c r="G71" s="636"/>
      <c r="H71" s="617"/>
      <c r="I71" s="595"/>
      <c r="J71" s="80">
        <v>10</v>
      </c>
      <c r="K71" s="81"/>
      <c r="L71" s="81"/>
      <c r="M71" s="81"/>
      <c r="N71" s="81"/>
      <c r="O71" s="81"/>
      <c r="P71" s="81"/>
      <c r="Q71" s="81"/>
      <c r="R71" s="81"/>
      <c r="S71" s="81"/>
    </row>
    <row r="72" spans="1:19" s="77" customFormat="1" ht="20.25" customHeight="1">
      <c r="A72" s="84"/>
      <c r="B72" s="634" t="s">
        <v>115</v>
      </c>
      <c r="C72" s="635"/>
      <c r="D72" s="635"/>
      <c r="E72" s="635"/>
      <c r="F72" s="635"/>
      <c r="G72" s="636"/>
      <c r="H72" s="617"/>
      <c r="I72" s="595"/>
      <c r="J72" s="80">
        <v>10</v>
      </c>
      <c r="K72" s="81"/>
      <c r="L72" s="81"/>
      <c r="M72" s="81"/>
      <c r="N72" s="81"/>
      <c r="O72" s="81"/>
      <c r="P72" s="81"/>
      <c r="Q72" s="81"/>
      <c r="R72" s="81"/>
      <c r="S72" s="81"/>
    </row>
    <row r="73" spans="1:19" s="77" customFormat="1">
      <c r="A73" s="84"/>
      <c r="B73" s="634" t="s">
        <v>116</v>
      </c>
      <c r="C73" s="635"/>
      <c r="D73" s="635"/>
      <c r="E73" s="635"/>
      <c r="F73" s="635"/>
      <c r="G73" s="636"/>
      <c r="H73" s="618"/>
      <c r="I73" s="595"/>
      <c r="J73" s="80">
        <v>10</v>
      </c>
      <c r="K73" s="81"/>
      <c r="L73" s="81"/>
      <c r="M73" s="81"/>
      <c r="N73" s="81"/>
      <c r="O73" s="81"/>
      <c r="P73" s="81"/>
      <c r="Q73" s="81"/>
      <c r="R73" s="81"/>
      <c r="S73" s="81"/>
    </row>
    <row r="74" spans="1:19" s="77" customFormat="1" ht="20.25" customHeight="1">
      <c r="A74" s="84"/>
      <c r="B74" s="625" t="s">
        <v>117</v>
      </c>
      <c r="C74" s="626"/>
      <c r="D74" s="626"/>
      <c r="E74" s="626"/>
      <c r="F74" s="626"/>
      <c r="G74" s="627"/>
      <c r="H74" s="616" t="s">
        <v>103</v>
      </c>
      <c r="I74" s="595"/>
      <c r="J74" s="80"/>
      <c r="K74" s="81"/>
      <c r="L74" s="81"/>
      <c r="M74" s="81"/>
      <c r="N74" s="81"/>
      <c r="O74" s="81"/>
      <c r="P74" s="81"/>
      <c r="Q74" s="81"/>
      <c r="R74" s="81"/>
      <c r="S74" s="81"/>
    </row>
    <row r="75" spans="1:19" s="77" customFormat="1" ht="20.25" customHeight="1">
      <c r="A75" s="84"/>
      <c r="B75" s="625" t="s">
        <v>118</v>
      </c>
      <c r="C75" s="626"/>
      <c r="D75" s="626"/>
      <c r="E75" s="626"/>
      <c r="F75" s="626"/>
      <c r="G75" s="627"/>
      <c r="H75" s="617"/>
      <c r="I75" s="595"/>
      <c r="J75" s="80">
        <v>10</v>
      </c>
      <c r="K75" s="81"/>
      <c r="L75" s="81"/>
      <c r="M75" s="81"/>
      <c r="N75" s="81"/>
      <c r="O75" s="81"/>
      <c r="P75" s="81"/>
      <c r="Q75" s="81"/>
      <c r="R75" s="81"/>
      <c r="S75" s="81"/>
    </row>
    <row r="76" spans="1:19" s="77" customFormat="1" ht="20.25" customHeight="1">
      <c r="A76" s="84"/>
      <c r="B76" s="625" t="s">
        <v>119</v>
      </c>
      <c r="C76" s="626"/>
      <c r="D76" s="626"/>
      <c r="E76" s="626"/>
      <c r="F76" s="626"/>
      <c r="G76" s="627"/>
      <c r="H76" s="618"/>
      <c r="I76" s="595"/>
      <c r="J76" s="80">
        <v>10</v>
      </c>
      <c r="K76" s="81"/>
      <c r="L76" s="81"/>
      <c r="M76" s="81"/>
      <c r="N76" s="81"/>
      <c r="O76" s="81"/>
      <c r="P76" s="81"/>
      <c r="Q76" s="81"/>
      <c r="R76" s="81"/>
      <c r="S76" s="81"/>
    </row>
    <row r="77" spans="1:19" s="103" customFormat="1">
      <c r="A77" s="102"/>
      <c r="B77" s="103" t="s">
        <v>120</v>
      </c>
      <c r="J77" s="104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1:19" s="77" customFormat="1" ht="21" customHeight="1">
      <c r="A78" s="73"/>
      <c r="B78" s="607" t="s">
        <v>121</v>
      </c>
      <c r="C78" s="608"/>
      <c r="D78" s="608"/>
      <c r="E78" s="608"/>
      <c r="F78" s="608"/>
      <c r="G78" s="608"/>
      <c r="H78" s="609"/>
      <c r="I78" s="74" t="s">
        <v>99</v>
      </c>
      <c r="J78" s="75">
        <v>100</v>
      </c>
      <c r="K78" s="76"/>
      <c r="L78" s="76"/>
      <c r="M78" s="76"/>
      <c r="N78" s="76"/>
      <c r="O78" s="76"/>
      <c r="P78" s="76"/>
      <c r="Q78" s="76"/>
      <c r="R78" s="76"/>
      <c r="S78" s="76"/>
    </row>
    <row r="79" spans="1:19" s="103" customFormat="1" ht="20.25" customHeight="1">
      <c r="A79" s="102"/>
      <c r="B79" s="610" t="s">
        <v>122</v>
      </c>
      <c r="C79" s="611"/>
      <c r="D79" s="611"/>
      <c r="E79" s="611"/>
      <c r="F79" s="612"/>
      <c r="G79" s="106"/>
      <c r="H79" s="106" t="s">
        <v>123</v>
      </c>
      <c r="I79" s="106"/>
      <c r="J79" s="3" t="s">
        <v>124</v>
      </c>
      <c r="K79" s="100"/>
      <c r="L79" s="100"/>
      <c r="M79" s="100"/>
      <c r="N79" s="100"/>
      <c r="O79" s="100"/>
      <c r="P79" s="100"/>
      <c r="Q79" s="100"/>
      <c r="R79" s="100"/>
      <c r="S79" s="100"/>
    </row>
    <row r="80" spans="1:19" s="103" customFormat="1" ht="20.25" customHeight="1">
      <c r="A80" s="102"/>
      <c r="B80" s="601" t="s">
        <v>125</v>
      </c>
      <c r="C80" s="602"/>
      <c r="D80" s="602"/>
      <c r="E80" s="602"/>
      <c r="F80" s="603"/>
      <c r="G80" s="106"/>
      <c r="H80" s="106"/>
      <c r="I80" s="106"/>
      <c r="J80" s="107">
        <v>100</v>
      </c>
      <c r="K80" s="108"/>
      <c r="L80" s="108"/>
      <c r="M80" s="108"/>
      <c r="N80" s="108"/>
      <c r="O80" s="108"/>
      <c r="P80" s="108"/>
      <c r="Q80" s="108"/>
      <c r="R80" s="108"/>
      <c r="S80" s="108"/>
    </row>
    <row r="81" spans="1:19" s="103" customFormat="1" ht="20.25" customHeight="1">
      <c r="A81" s="102"/>
      <c r="B81" s="601" t="s">
        <v>126</v>
      </c>
      <c r="C81" s="602"/>
      <c r="D81" s="602"/>
      <c r="E81" s="602"/>
      <c r="F81" s="603"/>
      <c r="G81" s="106"/>
      <c r="H81" s="106"/>
      <c r="I81" s="106"/>
      <c r="J81" s="107">
        <v>80</v>
      </c>
      <c r="K81" s="108"/>
      <c r="L81" s="108"/>
      <c r="M81" s="108"/>
      <c r="N81" s="108"/>
      <c r="O81" s="108"/>
      <c r="P81" s="108"/>
      <c r="Q81" s="108"/>
      <c r="R81" s="108"/>
      <c r="S81" s="108"/>
    </row>
    <row r="82" spans="1:19" s="103" customFormat="1" ht="20.25" customHeight="1">
      <c r="A82" s="102"/>
      <c r="B82" s="601" t="s">
        <v>127</v>
      </c>
      <c r="C82" s="602"/>
      <c r="D82" s="602"/>
      <c r="E82" s="602"/>
      <c r="F82" s="603"/>
      <c r="G82" s="106"/>
      <c r="H82" s="106"/>
      <c r="I82" s="106"/>
      <c r="J82" s="107">
        <v>60</v>
      </c>
      <c r="K82" s="108"/>
      <c r="L82" s="108"/>
      <c r="M82" s="108"/>
      <c r="N82" s="108"/>
      <c r="O82" s="108"/>
      <c r="P82" s="108"/>
      <c r="Q82" s="108"/>
      <c r="R82" s="108"/>
      <c r="S82" s="108"/>
    </row>
    <row r="83" spans="1:19" s="103" customFormat="1" ht="20.25" customHeight="1">
      <c r="A83" s="102"/>
      <c r="B83" s="601" t="s">
        <v>128</v>
      </c>
      <c r="C83" s="602"/>
      <c r="D83" s="602"/>
      <c r="E83" s="602"/>
      <c r="F83" s="603"/>
      <c r="G83" s="106"/>
      <c r="H83" s="106"/>
      <c r="I83" s="106"/>
      <c r="J83" s="107">
        <v>40</v>
      </c>
      <c r="K83" s="108"/>
      <c r="L83" s="108"/>
      <c r="M83" s="108"/>
      <c r="N83" s="108"/>
      <c r="O83" s="108"/>
      <c r="P83" s="108"/>
      <c r="Q83" s="108"/>
      <c r="R83" s="108"/>
      <c r="S83" s="108"/>
    </row>
    <row r="84" spans="1:19" s="103" customFormat="1" ht="20.25" customHeight="1">
      <c r="A84" s="102"/>
      <c r="B84" s="601" t="s">
        <v>129</v>
      </c>
      <c r="C84" s="602"/>
      <c r="D84" s="602"/>
      <c r="E84" s="602"/>
      <c r="F84" s="603"/>
      <c r="G84" s="106"/>
      <c r="H84" s="106"/>
      <c r="I84" s="106"/>
      <c r="J84" s="107">
        <v>20</v>
      </c>
      <c r="K84" s="108"/>
      <c r="L84" s="108"/>
      <c r="M84" s="108"/>
      <c r="N84" s="108"/>
      <c r="O84" s="108"/>
      <c r="P84" s="108"/>
      <c r="Q84" s="108"/>
      <c r="R84" s="108"/>
      <c r="S84" s="108"/>
    </row>
    <row r="85" spans="1:19" s="103" customFormat="1" ht="20.25" customHeight="1">
      <c r="A85" s="109"/>
      <c r="B85" s="601" t="s">
        <v>130</v>
      </c>
      <c r="C85" s="602"/>
      <c r="D85" s="602"/>
      <c r="E85" s="602"/>
      <c r="F85" s="603"/>
      <c r="G85" s="106"/>
      <c r="H85" s="106"/>
      <c r="I85" s="106"/>
      <c r="J85" s="107">
        <v>0</v>
      </c>
      <c r="K85" s="108"/>
      <c r="L85" s="108"/>
      <c r="M85" s="108"/>
      <c r="N85" s="108"/>
      <c r="O85" s="108"/>
      <c r="P85" s="108"/>
      <c r="Q85" s="108"/>
      <c r="R85" s="108"/>
      <c r="S85" s="108"/>
    </row>
    <row r="86" spans="1:19" s="103" customFormat="1" ht="20.25" customHeight="1">
      <c r="A86" s="110"/>
      <c r="B86" s="111"/>
      <c r="C86" s="111"/>
      <c r="D86" s="111"/>
      <c r="E86" s="111"/>
      <c r="F86" s="111"/>
      <c r="G86" s="112"/>
      <c r="H86" s="112"/>
      <c r="I86" s="112"/>
      <c r="J86" s="113"/>
      <c r="K86" s="114"/>
      <c r="L86" s="114"/>
      <c r="M86" s="114"/>
      <c r="N86" s="114"/>
      <c r="O86" s="114"/>
      <c r="P86" s="114"/>
      <c r="Q86" s="114"/>
      <c r="R86" s="114"/>
      <c r="S86" s="114"/>
    </row>
    <row r="87" spans="1:19" s="103" customFormat="1" ht="20.25" customHeight="1">
      <c r="A87" s="110"/>
      <c r="B87" s="111"/>
      <c r="C87" s="111"/>
      <c r="D87" s="111"/>
      <c r="E87" s="111"/>
      <c r="F87" s="111"/>
      <c r="G87" s="112"/>
      <c r="H87" s="112"/>
      <c r="I87" s="115" t="s">
        <v>16</v>
      </c>
      <c r="J87" s="116">
        <v>3</v>
      </c>
      <c r="K87" s="117">
        <f>K88*3/100</f>
        <v>0</v>
      </c>
      <c r="L87" s="117">
        <f t="shared" ref="L87:S87" si="16">L88*3/100</f>
        <v>0</v>
      </c>
      <c r="M87" s="117">
        <f t="shared" si="16"/>
        <v>0</v>
      </c>
      <c r="N87" s="117">
        <f t="shared" si="16"/>
        <v>0</v>
      </c>
      <c r="O87" s="117">
        <f t="shared" si="16"/>
        <v>0</v>
      </c>
      <c r="P87" s="117">
        <f t="shared" si="16"/>
        <v>0</v>
      </c>
      <c r="Q87" s="117">
        <f t="shared" si="16"/>
        <v>0</v>
      </c>
      <c r="R87" s="117">
        <f t="shared" si="16"/>
        <v>0</v>
      </c>
      <c r="S87" s="117">
        <f t="shared" si="16"/>
        <v>0</v>
      </c>
    </row>
    <row r="88" spans="1:19" ht="47.25" customHeight="1">
      <c r="A88" s="20">
        <v>7</v>
      </c>
      <c r="B88" s="447" t="s">
        <v>131</v>
      </c>
      <c r="C88" s="447"/>
      <c r="D88" s="447"/>
      <c r="E88" s="447"/>
      <c r="F88" s="447"/>
      <c r="G88" s="447"/>
      <c r="H88" s="21"/>
      <c r="I88" s="21"/>
      <c r="J88" s="22">
        <f>J89+J92+J96+J101+J105</f>
        <v>100</v>
      </c>
      <c r="K88" s="40">
        <f>K89+K92+K96+K101+K105</f>
        <v>0</v>
      </c>
      <c r="L88" s="40">
        <f t="shared" ref="L88:S88" si="17">L89+L92+L96+L101+L105</f>
        <v>0</v>
      </c>
      <c r="M88" s="40">
        <f t="shared" si="17"/>
        <v>0</v>
      </c>
      <c r="N88" s="40">
        <f t="shared" si="17"/>
        <v>0</v>
      </c>
      <c r="O88" s="40">
        <f t="shared" si="17"/>
        <v>0</v>
      </c>
      <c r="P88" s="40">
        <f t="shared" si="17"/>
        <v>0</v>
      </c>
      <c r="Q88" s="40">
        <f t="shared" si="17"/>
        <v>0</v>
      </c>
      <c r="R88" s="40">
        <f t="shared" si="17"/>
        <v>0</v>
      </c>
      <c r="S88" s="40">
        <f t="shared" si="17"/>
        <v>0</v>
      </c>
    </row>
    <row r="89" spans="1:19" s="77" customFormat="1" ht="22.5" customHeight="1">
      <c r="A89" s="82"/>
      <c r="B89" s="589" t="s">
        <v>132</v>
      </c>
      <c r="C89" s="590"/>
      <c r="D89" s="590"/>
      <c r="E89" s="590"/>
      <c r="F89" s="590"/>
      <c r="G89" s="591"/>
      <c r="H89" s="83"/>
      <c r="I89" s="83"/>
      <c r="J89" s="3">
        <v>10</v>
      </c>
      <c r="K89" s="100">
        <f>K90+K91</f>
        <v>0</v>
      </c>
      <c r="L89" s="100">
        <f t="shared" ref="L89:S89" si="18">L90+L91</f>
        <v>0</v>
      </c>
      <c r="M89" s="100">
        <f t="shared" si="18"/>
        <v>0</v>
      </c>
      <c r="N89" s="100">
        <f t="shared" si="18"/>
        <v>0</v>
      </c>
      <c r="O89" s="100">
        <f t="shared" si="18"/>
        <v>0</v>
      </c>
      <c r="P89" s="100">
        <f t="shared" si="18"/>
        <v>0</v>
      </c>
      <c r="Q89" s="100">
        <f t="shared" si="18"/>
        <v>0</v>
      </c>
      <c r="R89" s="100">
        <f t="shared" si="18"/>
        <v>0</v>
      </c>
      <c r="S89" s="100">
        <f t="shared" si="18"/>
        <v>0</v>
      </c>
    </row>
    <row r="90" spans="1:19" s="77" customFormat="1" ht="46.5" customHeight="1">
      <c r="A90" s="82"/>
      <c r="B90" s="604" t="s">
        <v>133</v>
      </c>
      <c r="C90" s="605"/>
      <c r="D90" s="605"/>
      <c r="E90" s="605"/>
      <c r="F90" s="605"/>
      <c r="G90" s="606"/>
      <c r="H90" s="118" t="s">
        <v>134</v>
      </c>
      <c r="I90" s="83"/>
      <c r="J90" s="80">
        <v>5</v>
      </c>
      <c r="K90" s="81"/>
      <c r="L90" s="81"/>
      <c r="M90" s="81"/>
      <c r="N90" s="81"/>
      <c r="O90" s="81"/>
      <c r="P90" s="81"/>
      <c r="Q90" s="81"/>
      <c r="R90" s="81"/>
      <c r="S90" s="81"/>
    </row>
    <row r="91" spans="1:19" s="77" customFormat="1" ht="44.25" customHeight="1">
      <c r="A91" s="82"/>
      <c r="B91" s="604" t="s">
        <v>135</v>
      </c>
      <c r="C91" s="605"/>
      <c r="D91" s="605"/>
      <c r="E91" s="605"/>
      <c r="F91" s="605"/>
      <c r="G91" s="606"/>
      <c r="H91" s="118" t="s">
        <v>136</v>
      </c>
      <c r="I91" s="83"/>
      <c r="J91" s="80">
        <v>5</v>
      </c>
      <c r="K91" s="81"/>
      <c r="L91" s="81"/>
      <c r="M91" s="81"/>
      <c r="N91" s="81"/>
      <c r="O91" s="81"/>
      <c r="P91" s="81"/>
      <c r="Q91" s="81"/>
      <c r="R91" s="81"/>
      <c r="S91" s="81"/>
    </row>
    <row r="92" spans="1:19" s="77" customFormat="1" ht="22.5" customHeight="1">
      <c r="A92" s="82"/>
      <c r="B92" s="589" t="s">
        <v>137</v>
      </c>
      <c r="C92" s="590"/>
      <c r="D92" s="590"/>
      <c r="E92" s="590"/>
      <c r="F92" s="590"/>
      <c r="G92" s="591"/>
      <c r="H92" s="118"/>
      <c r="I92" s="83"/>
      <c r="J92" s="80">
        <v>15</v>
      </c>
      <c r="K92" s="81">
        <f>K93+K94+K95</f>
        <v>0</v>
      </c>
      <c r="L92" s="81">
        <f t="shared" ref="L92:S92" si="19">L93+L94+L95</f>
        <v>0</v>
      </c>
      <c r="M92" s="81">
        <f t="shared" si="19"/>
        <v>0</v>
      </c>
      <c r="N92" s="81">
        <f t="shared" si="19"/>
        <v>0</v>
      </c>
      <c r="O92" s="81">
        <f t="shared" si="19"/>
        <v>0</v>
      </c>
      <c r="P92" s="81">
        <f t="shared" si="19"/>
        <v>0</v>
      </c>
      <c r="Q92" s="81">
        <f t="shared" si="19"/>
        <v>0</v>
      </c>
      <c r="R92" s="81">
        <f t="shared" si="19"/>
        <v>0</v>
      </c>
      <c r="S92" s="81">
        <f t="shared" si="19"/>
        <v>0</v>
      </c>
    </row>
    <row r="93" spans="1:19" s="77" customFormat="1" ht="47.25" customHeight="1">
      <c r="A93" s="82"/>
      <c r="B93" s="592" t="s">
        <v>138</v>
      </c>
      <c r="C93" s="593"/>
      <c r="D93" s="593"/>
      <c r="E93" s="593"/>
      <c r="F93" s="593"/>
      <c r="G93" s="594"/>
      <c r="H93" s="118" t="s">
        <v>139</v>
      </c>
      <c r="I93" s="83"/>
      <c r="J93" s="80">
        <v>5</v>
      </c>
      <c r="K93" s="81"/>
      <c r="L93" s="81"/>
      <c r="M93" s="81"/>
      <c r="N93" s="81"/>
      <c r="O93" s="81"/>
      <c r="P93" s="81"/>
      <c r="Q93" s="81"/>
      <c r="R93" s="81"/>
      <c r="S93" s="81"/>
    </row>
    <row r="94" spans="1:19" s="77" customFormat="1" ht="32.25" customHeight="1">
      <c r="A94" s="82"/>
      <c r="B94" s="592" t="s">
        <v>140</v>
      </c>
      <c r="C94" s="593"/>
      <c r="D94" s="593"/>
      <c r="E94" s="593"/>
      <c r="F94" s="593"/>
      <c r="G94" s="594"/>
      <c r="H94" s="118" t="s">
        <v>141</v>
      </c>
      <c r="I94" s="595"/>
      <c r="J94" s="80">
        <v>5</v>
      </c>
      <c r="K94" s="81"/>
      <c r="L94" s="81"/>
      <c r="M94" s="81"/>
      <c r="N94" s="81"/>
      <c r="O94" s="81"/>
      <c r="P94" s="81"/>
      <c r="Q94" s="81"/>
      <c r="R94" s="81"/>
      <c r="S94" s="81"/>
    </row>
    <row r="95" spans="1:19" s="77" customFormat="1" ht="20.25" customHeight="1">
      <c r="A95" s="82"/>
      <c r="B95" s="597" t="s">
        <v>142</v>
      </c>
      <c r="C95" s="598"/>
      <c r="D95" s="598"/>
      <c r="E95" s="598"/>
      <c r="F95" s="598"/>
      <c r="G95" s="599"/>
      <c r="H95" s="118" t="s">
        <v>143</v>
      </c>
      <c r="I95" s="595"/>
      <c r="J95" s="80">
        <v>5</v>
      </c>
      <c r="K95" s="81"/>
      <c r="L95" s="81"/>
      <c r="M95" s="81"/>
      <c r="N95" s="81"/>
      <c r="O95" s="81"/>
      <c r="P95" s="81"/>
      <c r="Q95" s="81"/>
      <c r="R95" s="81"/>
      <c r="S95" s="81"/>
    </row>
    <row r="96" spans="1:19" s="77" customFormat="1" ht="30" customHeight="1">
      <c r="A96" s="82"/>
      <c r="B96" s="589" t="s">
        <v>144</v>
      </c>
      <c r="C96" s="590"/>
      <c r="D96" s="590"/>
      <c r="E96" s="590"/>
      <c r="F96" s="590"/>
      <c r="G96" s="591"/>
      <c r="H96" s="119" t="s">
        <v>145</v>
      </c>
      <c r="I96" s="595"/>
      <c r="J96" s="85">
        <v>15</v>
      </c>
      <c r="K96" s="86">
        <f>K97+K98+K99+K100</f>
        <v>0</v>
      </c>
      <c r="L96" s="86">
        <f t="shared" ref="L96:S96" si="20">L97+L98+L99+L100</f>
        <v>0</v>
      </c>
      <c r="M96" s="86">
        <f t="shared" si="20"/>
        <v>0</v>
      </c>
      <c r="N96" s="86">
        <f t="shared" si="20"/>
        <v>0</v>
      </c>
      <c r="O96" s="86">
        <f t="shared" si="20"/>
        <v>0</v>
      </c>
      <c r="P96" s="86">
        <f t="shared" si="20"/>
        <v>0</v>
      </c>
      <c r="Q96" s="86">
        <f t="shared" si="20"/>
        <v>0</v>
      </c>
      <c r="R96" s="86">
        <f t="shared" si="20"/>
        <v>0</v>
      </c>
      <c r="S96" s="86">
        <f t="shared" si="20"/>
        <v>0</v>
      </c>
    </row>
    <row r="97" spans="1:19" s="77" customFormat="1" ht="25.5" customHeight="1">
      <c r="A97" s="82"/>
      <c r="B97" s="588" t="s">
        <v>146</v>
      </c>
      <c r="C97" s="564"/>
      <c r="D97" s="564"/>
      <c r="E97" s="564"/>
      <c r="F97" s="564"/>
      <c r="G97" s="565"/>
      <c r="H97" s="120" t="s">
        <v>147</v>
      </c>
      <c r="I97" s="595"/>
      <c r="J97" s="80">
        <v>2</v>
      </c>
      <c r="K97" s="81"/>
      <c r="L97" s="81"/>
      <c r="M97" s="81"/>
      <c r="N97" s="81"/>
      <c r="O97" s="81"/>
      <c r="P97" s="81"/>
      <c r="Q97" s="81"/>
      <c r="R97" s="81"/>
      <c r="S97" s="81"/>
    </row>
    <row r="98" spans="1:19" s="77" customFormat="1" ht="24" customHeight="1">
      <c r="A98" s="82"/>
      <c r="B98" s="588" t="s">
        <v>148</v>
      </c>
      <c r="C98" s="564"/>
      <c r="D98" s="564"/>
      <c r="E98" s="564"/>
      <c r="F98" s="564"/>
      <c r="G98" s="565"/>
      <c r="H98" s="120" t="s">
        <v>149</v>
      </c>
      <c r="I98" s="595"/>
      <c r="J98" s="80">
        <v>3</v>
      </c>
      <c r="K98" s="81"/>
      <c r="L98" s="81"/>
      <c r="M98" s="81"/>
      <c r="N98" s="81"/>
      <c r="O98" s="81"/>
      <c r="P98" s="81"/>
      <c r="Q98" s="81"/>
      <c r="R98" s="81"/>
      <c r="S98" s="81"/>
    </row>
    <row r="99" spans="1:19" s="77" customFormat="1" ht="24" customHeight="1">
      <c r="A99" s="82"/>
      <c r="B99" s="588" t="s">
        <v>150</v>
      </c>
      <c r="C99" s="564"/>
      <c r="D99" s="564"/>
      <c r="E99" s="564"/>
      <c r="F99" s="564"/>
      <c r="G99" s="565"/>
      <c r="H99" s="120" t="s">
        <v>151</v>
      </c>
      <c r="I99" s="595"/>
      <c r="J99" s="80">
        <v>5</v>
      </c>
      <c r="K99" s="81"/>
      <c r="L99" s="81"/>
      <c r="M99" s="81"/>
      <c r="N99" s="81"/>
      <c r="O99" s="81"/>
      <c r="P99" s="81"/>
      <c r="Q99" s="81"/>
      <c r="R99" s="81"/>
      <c r="S99" s="81"/>
    </row>
    <row r="100" spans="1:19" s="77" customFormat="1" ht="24" customHeight="1">
      <c r="A100" s="82"/>
      <c r="B100" s="588" t="s">
        <v>152</v>
      </c>
      <c r="C100" s="564"/>
      <c r="D100" s="564"/>
      <c r="E100" s="564"/>
      <c r="F100" s="564"/>
      <c r="G100" s="565"/>
      <c r="H100" s="120" t="s">
        <v>153</v>
      </c>
      <c r="I100" s="595"/>
      <c r="J100" s="80">
        <v>5</v>
      </c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1:19" s="77" customFormat="1" ht="24.75" customHeight="1">
      <c r="A101" s="82"/>
      <c r="B101" s="588" t="s">
        <v>154</v>
      </c>
      <c r="C101" s="564"/>
      <c r="D101" s="564"/>
      <c r="E101" s="564"/>
      <c r="F101" s="564"/>
      <c r="G101" s="565"/>
      <c r="H101" s="120"/>
      <c r="I101" s="595"/>
      <c r="J101" s="80">
        <v>40</v>
      </c>
      <c r="K101" s="81">
        <f>K102+K103+K104</f>
        <v>0</v>
      </c>
      <c r="L101" s="81">
        <f t="shared" ref="L101:S101" si="21">L102+L103+L104</f>
        <v>0</v>
      </c>
      <c r="M101" s="81">
        <f t="shared" si="21"/>
        <v>0</v>
      </c>
      <c r="N101" s="81">
        <f t="shared" si="21"/>
        <v>0</v>
      </c>
      <c r="O101" s="81">
        <f t="shared" si="21"/>
        <v>0</v>
      </c>
      <c r="P101" s="81">
        <f t="shared" si="21"/>
        <v>0</v>
      </c>
      <c r="Q101" s="81">
        <f t="shared" si="21"/>
        <v>0</v>
      </c>
      <c r="R101" s="81">
        <f t="shared" si="21"/>
        <v>0</v>
      </c>
      <c r="S101" s="81">
        <f t="shared" si="21"/>
        <v>0</v>
      </c>
    </row>
    <row r="102" spans="1:19" s="77" customFormat="1" ht="27" customHeight="1">
      <c r="A102" s="82"/>
      <c r="B102" s="588" t="s">
        <v>155</v>
      </c>
      <c r="C102" s="564"/>
      <c r="D102" s="564"/>
      <c r="E102" s="564"/>
      <c r="F102" s="564"/>
      <c r="G102" s="565"/>
      <c r="H102" s="74" t="s">
        <v>156</v>
      </c>
      <c r="I102" s="595"/>
      <c r="J102" s="80">
        <v>10</v>
      </c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1:19" s="77" customFormat="1" ht="28.5" customHeight="1">
      <c r="A103" s="82"/>
      <c r="B103" s="588" t="s">
        <v>157</v>
      </c>
      <c r="C103" s="564"/>
      <c r="D103" s="564"/>
      <c r="E103" s="564"/>
      <c r="F103" s="564"/>
      <c r="G103" s="565"/>
      <c r="H103" s="121" t="s">
        <v>158</v>
      </c>
      <c r="I103" s="595"/>
      <c r="J103" s="80">
        <v>10</v>
      </c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19" s="77" customFormat="1" ht="65.25" customHeight="1">
      <c r="A104" s="82"/>
      <c r="B104" s="588" t="s">
        <v>159</v>
      </c>
      <c r="C104" s="564"/>
      <c r="D104" s="564"/>
      <c r="E104" s="564"/>
      <c r="F104" s="564"/>
      <c r="G104" s="565"/>
      <c r="H104" s="122" t="s">
        <v>160</v>
      </c>
      <c r="I104" s="595"/>
      <c r="J104" s="80">
        <v>20</v>
      </c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1:19" s="77" customFormat="1" ht="25.5" customHeight="1">
      <c r="A105" s="82"/>
      <c r="B105" s="588" t="s">
        <v>161</v>
      </c>
      <c r="C105" s="564"/>
      <c r="D105" s="564"/>
      <c r="E105" s="564"/>
      <c r="F105" s="564"/>
      <c r="G105" s="565"/>
      <c r="H105" s="122"/>
      <c r="I105" s="595"/>
      <c r="J105" s="80">
        <v>20</v>
      </c>
      <c r="K105" s="81">
        <f>K106+K107</f>
        <v>0</v>
      </c>
      <c r="L105" s="81">
        <f t="shared" ref="L105:S105" si="22">L106+L107</f>
        <v>0</v>
      </c>
      <c r="M105" s="81">
        <f t="shared" si="22"/>
        <v>0</v>
      </c>
      <c r="N105" s="81">
        <f t="shared" si="22"/>
        <v>0</v>
      </c>
      <c r="O105" s="81">
        <f t="shared" si="22"/>
        <v>0</v>
      </c>
      <c r="P105" s="81">
        <f t="shared" si="22"/>
        <v>0</v>
      </c>
      <c r="Q105" s="81">
        <f t="shared" si="22"/>
        <v>0</v>
      </c>
      <c r="R105" s="81">
        <f t="shared" si="22"/>
        <v>0</v>
      </c>
      <c r="S105" s="81">
        <f t="shared" si="22"/>
        <v>0</v>
      </c>
    </row>
    <row r="106" spans="1:19" s="77" customFormat="1" ht="26.25" customHeight="1">
      <c r="A106" s="82"/>
      <c r="B106" s="588" t="s">
        <v>162</v>
      </c>
      <c r="C106" s="564"/>
      <c r="D106" s="564"/>
      <c r="E106" s="564"/>
      <c r="F106" s="564"/>
      <c r="G106" s="565"/>
      <c r="H106" s="600" t="s">
        <v>163</v>
      </c>
      <c r="I106" s="595"/>
      <c r="J106" s="80">
        <v>10</v>
      </c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1:19" s="77" customFormat="1" ht="32.25" customHeight="1">
      <c r="A107" s="123"/>
      <c r="B107" s="588" t="s">
        <v>164</v>
      </c>
      <c r="C107" s="564"/>
      <c r="D107" s="564"/>
      <c r="E107" s="564"/>
      <c r="F107" s="564"/>
      <c r="G107" s="565"/>
      <c r="H107" s="563"/>
      <c r="I107" s="596"/>
      <c r="J107" s="80">
        <v>10</v>
      </c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1:19" s="77" customFormat="1" ht="32.25" customHeight="1">
      <c r="A108" s="84"/>
      <c r="B108" s="124"/>
      <c r="C108" s="124"/>
      <c r="D108" s="124"/>
      <c r="E108" s="124"/>
      <c r="F108" s="124"/>
      <c r="G108" s="124"/>
      <c r="H108" s="95"/>
      <c r="I108" s="96"/>
      <c r="J108" s="97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s="77" customFormat="1">
      <c r="A109" s="125"/>
      <c r="B109" s="125"/>
      <c r="C109" s="125"/>
      <c r="D109" s="125"/>
      <c r="E109" s="125"/>
      <c r="F109" s="125"/>
      <c r="G109" s="125"/>
      <c r="H109" s="125"/>
      <c r="I109" s="59" t="s">
        <v>16</v>
      </c>
      <c r="J109" s="126">
        <v>4</v>
      </c>
      <c r="K109" s="127">
        <f>K110*4/6</f>
        <v>0</v>
      </c>
      <c r="L109" s="127">
        <f t="shared" ref="L109:S109" si="23">L110*4/6</f>
        <v>0</v>
      </c>
      <c r="M109" s="127">
        <f t="shared" si="23"/>
        <v>0</v>
      </c>
      <c r="N109" s="127">
        <f t="shared" si="23"/>
        <v>0</v>
      </c>
      <c r="O109" s="127">
        <f t="shared" si="23"/>
        <v>0</v>
      </c>
      <c r="P109" s="127">
        <f t="shared" si="23"/>
        <v>0</v>
      </c>
      <c r="Q109" s="127">
        <f t="shared" si="23"/>
        <v>0</v>
      </c>
      <c r="R109" s="127">
        <f t="shared" si="23"/>
        <v>0</v>
      </c>
      <c r="S109" s="127">
        <f t="shared" si="23"/>
        <v>0</v>
      </c>
    </row>
    <row r="110" spans="1:19" s="77" customFormat="1">
      <c r="A110" s="125"/>
      <c r="B110" s="125"/>
      <c r="C110" s="125"/>
      <c r="D110" s="125"/>
      <c r="E110" s="125"/>
      <c r="F110" s="125"/>
      <c r="G110" s="125"/>
      <c r="H110" s="125"/>
      <c r="I110" s="128" t="s">
        <v>165</v>
      </c>
      <c r="J110" s="129">
        <v>6</v>
      </c>
      <c r="K110" s="130">
        <f>K111+K115+K119+K123+K127+K131</f>
        <v>0</v>
      </c>
      <c r="L110" s="130">
        <f t="shared" ref="L110:S110" si="24">L111+L115+L119+L123+L127+L131</f>
        <v>0</v>
      </c>
      <c r="M110" s="130">
        <f t="shared" si="24"/>
        <v>0</v>
      </c>
      <c r="N110" s="130">
        <f t="shared" si="24"/>
        <v>0</v>
      </c>
      <c r="O110" s="130">
        <f t="shared" si="24"/>
        <v>0</v>
      </c>
      <c r="P110" s="130">
        <f t="shared" si="24"/>
        <v>0</v>
      </c>
      <c r="Q110" s="130">
        <f t="shared" si="24"/>
        <v>0</v>
      </c>
      <c r="R110" s="130">
        <f t="shared" si="24"/>
        <v>0</v>
      </c>
      <c r="S110" s="130">
        <f t="shared" si="24"/>
        <v>0</v>
      </c>
    </row>
    <row r="111" spans="1:19" s="77" customFormat="1" ht="43.5" customHeight="1">
      <c r="A111" s="556">
        <v>8</v>
      </c>
      <c r="B111" s="585" t="s">
        <v>166</v>
      </c>
      <c r="C111" s="586"/>
      <c r="D111" s="586"/>
      <c r="E111" s="586"/>
      <c r="F111" s="586"/>
      <c r="G111" s="587"/>
      <c r="H111" s="511" t="s">
        <v>31</v>
      </c>
      <c r="I111" s="511" t="s">
        <v>167</v>
      </c>
      <c r="J111" s="80">
        <v>1</v>
      </c>
      <c r="K111" s="131">
        <f>IF(K112&gt;=40,1,IF(K112&gt;=35,0.5,IF(K112&lt;35,0)))</f>
        <v>0</v>
      </c>
      <c r="L111" s="131">
        <f t="shared" ref="L111:S111" si="25">IF(L112&gt;=40,1,IF(L112&gt;=35,0.5,IF(L112&lt;35,0)))</f>
        <v>0</v>
      </c>
      <c r="M111" s="131">
        <f t="shared" si="25"/>
        <v>0</v>
      </c>
      <c r="N111" s="131">
        <f t="shared" si="25"/>
        <v>0</v>
      </c>
      <c r="O111" s="131">
        <f t="shared" si="25"/>
        <v>0</v>
      </c>
      <c r="P111" s="131">
        <f t="shared" si="25"/>
        <v>0</v>
      </c>
      <c r="Q111" s="131">
        <f t="shared" si="25"/>
        <v>0</v>
      </c>
      <c r="R111" s="131">
        <f t="shared" si="25"/>
        <v>0</v>
      </c>
      <c r="S111" s="131">
        <f t="shared" si="25"/>
        <v>0</v>
      </c>
    </row>
    <row r="112" spans="1:19" s="136" customFormat="1">
      <c r="A112" s="557"/>
      <c r="B112" s="132"/>
      <c r="C112" s="133"/>
      <c r="D112" s="133"/>
      <c r="E112" s="133" t="s">
        <v>168</v>
      </c>
      <c r="F112" s="134" t="s">
        <v>169</v>
      </c>
      <c r="G112" s="135" t="s">
        <v>170</v>
      </c>
      <c r="H112" s="512"/>
      <c r="I112" s="512"/>
      <c r="J112" s="580" t="s">
        <v>68</v>
      </c>
      <c r="K112" s="553"/>
      <c r="L112" s="553"/>
      <c r="M112" s="553"/>
      <c r="N112" s="553"/>
      <c r="O112" s="553"/>
      <c r="P112" s="553"/>
      <c r="Q112" s="553"/>
      <c r="R112" s="553"/>
      <c r="S112" s="553"/>
    </row>
    <row r="113" spans="1:19" s="136" customFormat="1">
      <c r="A113" s="557"/>
      <c r="B113" s="132"/>
      <c r="C113" s="133"/>
      <c r="D113" s="133"/>
      <c r="E113" s="133"/>
      <c r="F113" s="134" t="s">
        <v>171</v>
      </c>
      <c r="G113" s="135" t="s">
        <v>172</v>
      </c>
      <c r="H113" s="512"/>
      <c r="I113" s="512"/>
      <c r="J113" s="580"/>
      <c r="K113" s="554"/>
      <c r="L113" s="554"/>
      <c r="M113" s="554"/>
      <c r="N113" s="554"/>
      <c r="O113" s="554"/>
      <c r="P113" s="554"/>
      <c r="Q113" s="554"/>
      <c r="R113" s="554"/>
      <c r="S113" s="554"/>
    </row>
    <row r="114" spans="1:19" s="136" customFormat="1">
      <c r="A114" s="558"/>
      <c r="B114" s="137"/>
      <c r="C114" s="138"/>
      <c r="D114" s="138"/>
      <c r="E114" s="138"/>
      <c r="F114" s="139" t="s">
        <v>173</v>
      </c>
      <c r="G114" s="135" t="s">
        <v>174</v>
      </c>
      <c r="H114" s="513"/>
      <c r="I114" s="513"/>
      <c r="J114" s="580"/>
      <c r="K114" s="555"/>
      <c r="L114" s="555"/>
      <c r="M114" s="555"/>
      <c r="N114" s="555"/>
      <c r="O114" s="555"/>
      <c r="P114" s="555"/>
      <c r="Q114" s="555"/>
      <c r="R114" s="555"/>
      <c r="S114" s="555"/>
    </row>
    <row r="115" spans="1:19" s="77" customFormat="1" ht="21.75" customHeight="1">
      <c r="A115" s="556">
        <v>9</v>
      </c>
      <c r="B115" s="571" t="s">
        <v>175</v>
      </c>
      <c r="C115" s="572"/>
      <c r="D115" s="572"/>
      <c r="E115" s="572"/>
      <c r="F115" s="572"/>
      <c r="G115" s="573"/>
      <c r="H115" s="511" t="s">
        <v>31</v>
      </c>
      <c r="I115" s="511" t="s">
        <v>167</v>
      </c>
      <c r="J115" s="80">
        <v>1</v>
      </c>
      <c r="K115" s="131">
        <f>IF(K116&gt;=50,1,IF(K116&gt;=45,0.5,IF(K116&lt;45,0)))</f>
        <v>0</v>
      </c>
      <c r="L115" s="131">
        <f t="shared" ref="L115:S115" si="26">IF(L116&gt;=50,1,IF(L116&gt;=45,0.5,IF(L116&lt;45,0)))</f>
        <v>0</v>
      </c>
      <c r="M115" s="131">
        <f t="shared" si="26"/>
        <v>0</v>
      </c>
      <c r="N115" s="131">
        <f t="shared" si="26"/>
        <v>0</v>
      </c>
      <c r="O115" s="131">
        <f t="shared" si="26"/>
        <v>0</v>
      </c>
      <c r="P115" s="131">
        <f t="shared" si="26"/>
        <v>0</v>
      </c>
      <c r="Q115" s="131">
        <f t="shared" si="26"/>
        <v>0</v>
      </c>
      <c r="R115" s="131">
        <f t="shared" si="26"/>
        <v>0</v>
      </c>
      <c r="S115" s="131">
        <f t="shared" si="26"/>
        <v>0</v>
      </c>
    </row>
    <row r="116" spans="1:19" s="136" customFormat="1">
      <c r="A116" s="557"/>
      <c r="B116" s="132"/>
      <c r="C116" s="133"/>
      <c r="D116" s="133"/>
      <c r="E116" s="133" t="s">
        <v>168</v>
      </c>
      <c r="F116" s="134" t="s">
        <v>176</v>
      </c>
      <c r="G116" s="135" t="s">
        <v>170</v>
      </c>
      <c r="H116" s="512"/>
      <c r="I116" s="512"/>
      <c r="J116" s="580" t="s">
        <v>68</v>
      </c>
      <c r="K116" s="553"/>
      <c r="L116" s="553"/>
      <c r="M116" s="553"/>
      <c r="N116" s="553"/>
      <c r="O116" s="553"/>
      <c r="P116" s="553"/>
      <c r="Q116" s="553"/>
      <c r="R116" s="553"/>
      <c r="S116" s="553"/>
    </row>
    <row r="117" spans="1:19" s="136" customFormat="1">
      <c r="A117" s="557"/>
      <c r="B117" s="132"/>
      <c r="C117" s="133"/>
      <c r="D117" s="133"/>
      <c r="E117" s="133"/>
      <c r="F117" s="134" t="s">
        <v>177</v>
      </c>
      <c r="G117" s="135" t="s">
        <v>172</v>
      </c>
      <c r="H117" s="512"/>
      <c r="I117" s="512"/>
      <c r="J117" s="580"/>
      <c r="K117" s="554"/>
      <c r="L117" s="554"/>
      <c r="M117" s="554"/>
      <c r="N117" s="554"/>
      <c r="O117" s="554"/>
      <c r="P117" s="554"/>
      <c r="Q117" s="554"/>
      <c r="R117" s="554"/>
      <c r="S117" s="554"/>
    </row>
    <row r="118" spans="1:19" s="136" customFormat="1">
      <c r="A118" s="558"/>
      <c r="B118" s="132"/>
      <c r="C118" s="133"/>
      <c r="D118" s="133"/>
      <c r="E118" s="133"/>
      <c r="F118" s="134" t="s">
        <v>178</v>
      </c>
      <c r="G118" s="135" t="s">
        <v>174</v>
      </c>
      <c r="H118" s="513"/>
      <c r="I118" s="513"/>
      <c r="J118" s="580"/>
      <c r="K118" s="555"/>
      <c r="L118" s="555"/>
      <c r="M118" s="555"/>
      <c r="N118" s="555"/>
      <c r="O118" s="555"/>
      <c r="P118" s="555"/>
      <c r="Q118" s="555"/>
      <c r="R118" s="555"/>
      <c r="S118" s="555"/>
    </row>
    <row r="119" spans="1:19" s="77" customFormat="1" ht="20.25" customHeight="1">
      <c r="A119" s="556">
        <v>10</v>
      </c>
      <c r="B119" s="517" t="s">
        <v>179</v>
      </c>
      <c r="C119" s="518"/>
      <c r="D119" s="518"/>
      <c r="E119" s="518"/>
      <c r="F119" s="518"/>
      <c r="G119" s="519"/>
      <c r="H119" s="511" t="s">
        <v>31</v>
      </c>
      <c r="I119" s="511" t="s">
        <v>167</v>
      </c>
      <c r="J119" s="80">
        <v>0.5</v>
      </c>
      <c r="K119" s="131">
        <f>IF(K120&gt;44.99,0,IF(K120&gt;=40.01,0.25,IF(K120&lt;40.01,0)))</f>
        <v>0</v>
      </c>
      <c r="L119" s="131">
        <f t="shared" ref="L119:S119" si="27">IF(L120&gt;44.99,0,IF(L120&gt;=40.01,0.25,IF(L120&lt;40.01,0)))</f>
        <v>0</v>
      </c>
      <c r="M119" s="131">
        <f t="shared" si="27"/>
        <v>0</v>
      </c>
      <c r="N119" s="131">
        <f t="shared" si="27"/>
        <v>0</v>
      </c>
      <c r="O119" s="131">
        <f t="shared" si="27"/>
        <v>0</v>
      </c>
      <c r="P119" s="131">
        <f t="shared" si="27"/>
        <v>0</v>
      </c>
      <c r="Q119" s="131">
        <f t="shared" si="27"/>
        <v>0</v>
      </c>
      <c r="R119" s="131">
        <f t="shared" si="27"/>
        <v>0</v>
      </c>
      <c r="S119" s="131">
        <f t="shared" si="27"/>
        <v>0</v>
      </c>
    </row>
    <row r="120" spans="1:19" s="136" customFormat="1" ht="23.25" customHeight="1">
      <c r="A120" s="557"/>
      <c r="B120" s="132"/>
      <c r="C120" s="133" t="s">
        <v>168</v>
      </c>
      <c r="D120" s="564" t="s">
        <v>180</v>
      </c>
      <c r="E120" s="564"/>
      <c r="F120" s="565"/>
      <c r="G120" s="135" t="s">
        <v>181</v>
      </c>
      <c r="H120" s="512"/>
      <c r="I120" s="512"/>
      <c r="J120" s="580" t="s">
        <v>68</v>
      </c>
      <c r="K120" s="553"/>
      <c r="L120" s="553"/>
      <c r="M120" s="553"/>
      <c r="N120" s="553"/>
      <c r="O120" s="553"/>
      <c r="P120" s="553"/>
      <c r="Q120" s="553"/>
      <c r="R120" s="553"/>
      <c r="S120" s="553"/>
    </row>
    <row r="121" spans="1:19" s="136" customFormat="1" ht="24" customHeight="1">
      <c r="A121" s="557"/>
      <c r="B121" s="132"/>
      <c r="C121" s="133"/>
      <c r="D121" s="564" t="s">
        <v>182</v>
      </c>
      <c r="E121" s="564"/>
      <c r="F121" s="565"/>
      <c r="G121" s="135" t="s">
        <v>183</v>
      </c>
      <c r="H121" s="512"/>
      <c r="I121" s="512"/>
      <c r="J121" s="580"/>
      <c r="K121" s="554"/>
      <c r="L121" s="554"/>
      <c r="M121" s="554"/>
      <c r="N121" s="554"/>
      <c r="O121" s="554"/>
      <c r="P121" s="554"/>
      <c r="Q121" s="554"/>
      <c r="R121" s="554"/>
      <c r="S121" s="554"/>
    </row>
    <row r="122" spans="1:19" s="136" customFormat="1" ht="24" customHeight="1">
      <c r="A122" s="558"/>
      <c r="B122" s="132"/>
      <c r="C122" s="133"/>
      <c r="D122" s="564" t="s">
        <v>184</v>
      </c>
      <c r="E122" s="564"/>
      <c r="F122" s="565"/>
      <c r="G122" s="135" t="s">
        <v>174</v>
      </c>
      <c r="H122" s="513"/>
      <c r="I122" s="513"/>
      <c r="J122" s="580"/>
      <c r="K122" s="555"/>
      <c r="L122" s="555"/>
      <c r="M122" s="555"/>
      <c r="N122" s="555"/>
      <c r="O122" s="555"/>
      <c r="P122" s="555"/>
      <c r="Q122" s="555"/>
      <c r="R122" s="555"/>
      <c r="S122" s="555"/>
    </row>
    <row r="123" spans="1:19" s="77" customFormat="1" ht="20.25" customHeight="1">
      <c r="A123" s="556">
        <v>11</v>
      </c>
      <c r="B123" s="517" t="s">
        <v>185</v>
      </c>
      <c r="C123" s="518"/>
      <c r="D123" s="518"/>
      <c r="E123" s="518"/>
      <c r="F123" s="518"/>
      <c r="G123" s="519"/>
      <c r="H123" s="511" t="s">
        <v>31</v>
      </c>
      <c r="I123" s="511" t="s">
        <v>167</v>
      </c>
      <c r="J123" s="80">
        <v>0.5</v>
      </c>
      <c r="K123" s="131">
        <f>IF(K124&gt;=1,0.5,IF(K124&gt;=0.5,0.25,IF(K124&lt;0.5,0)))</f>
        <v>0</v>
      </c>
      <c r="L123" s="131">
        <f t="shared" ref="L123:S123" si="28">IF(L124&gt;=1,0.5,IF(L124&gt;=0.5,0.25,IF(L124&lt;0.5,0)))</f>
        <v>0</v>
      </c>
      <c r="M123" s="131">
        <f t="shared" si="28"/>
        <v>0</v>
      </c>
      <c r="N123" s="131">
        <f t="shared" si="28"/>
        <v>0</v>
      </c>
      <c r="O123" s="131">
        <f t="shared" si="28"/>
        <v>0</v>
      </c>
      <c r="P123" s="131">
        <f t="shared" si="28"/>
        <v>0</v>
      </c>
      <c r="Q123" s="131">
        <f t="shared" si="28"/>
        <v>0</v>
      </c>
      <c r="R123" s="131">
        <f t="shared" si="28"/>
        <v>0</v>
      </c>
      <c r="S123" s="131">
        <f t="shared" si="28"/>
        <v>0</v>
      </c>
    </row>
    <row r="124" spans="1:19" s="136" customFormat="1" ht="24.75" customHeight="1">
      <c r="A124" s="557"/>
      <c r="B124" s="132"/>
      <c r="C124" s="133" t="s">
        <v>168</v>
      </c>
      <c r="D124" s="564" t="s">
        <v>186</v>
      </c>
      <c r="E124" s="564"/>
      <c r="F124" s="565"/>
      <c r="G124" s="135" t="s">
        <v>181</v>
      </c>
      <c r="H124" s="512"/>
      <c r="I124" s="512"/>
      <c r="J124" s="566" t="s">
        <v>187</v>
      </c>
      <c r="K124" s="553"/>
      <c r="L124" s="553"/>
      <c r="M124" s="553"/>
      <c r="N124" s="553"/>
      <c r="O124" s="553"/>
      <c r="P124" s="553"/>
      <c r="Q124" s="553"/>
      <c r="R124" s="553"/>
      <c r="S124" s="553"/>
    </row>
    <row r="125" spans="1:19" s="136" customFormat="1" ht="24" customHeight="1">
      <c r="A125" s="557"/>
      <c r="B125" s="132"/>
      <c r="C125" s="133"/>
      <c r="D125" s="564" t="s">
        <v>188</v>
      </c>
      <c r="E125" s="564"/>
      <c r="F125" s="565"/>
      <c r="G125" s="135" t="s">
        <v>183</v>
      </c>
      <c r="H125" s="512"/>
      <c r="I125" s="140"/>
      <c r="J125" s="584"/>
      <c r="K125" s="554"/>
      <c r="L125" s="554"/>
      <c r="M125" s="554"/>
      <c r="N125" s="554"/>
      <c r="O125" s="554"/>
      <c r="P125" s="554"/>
      <c r="Q125" s="554"/>
      <c r="R125" s="554"/>
      <c r="S125" s="554"/>
    </row>
    <row r="126" spans="1:19" s="136" customFormat="1" ht="24" customHeight="1">
      <c r="A126" s="558"/>
      <c r="B126" s="132"/>
      <c r="C126" s="133"/>
      <c r="D126" s="564" t="s">
        <v>189</v>
      </c>
      <c r="E126" s="564"/>
      <c r="F126" s="565"/>
      <c r="G126" s="135" t="s">
        <v>174</v>
      </c>
      <c r="H126" s="513"/>
      <c r="I126" s="140"/>
      <c r="J126" s="567"/>
      <c r="K126" s="555"/>
      <c r="L126" s="555"/>
      <c r="M126" s="555"/>
      <c r="N126" s="555"/>
      <c r="O126" s="555"/>
      <c r="P126" s="555"/>
      <c r="Q126" s="555"/>
      <c r="R126" s="555"/>
      <c r="S126" s="555"/>
    </row>
    <row r="127" spans="1:19" s="77" customFormat="1" ht="46.5" customHeight="1">
      <c r="A127" s="556">
        <v>12</v>
      </c>
      <c r="B127" s="581" t="s">
        <v>190</v>
      </c>
      <c r="C127" s="582"/>
      <c r="D127" s="582"/>
      <c r="E127" s="582"/>
      <c r="F127" s="582"/>
      <c r="G127" s="583"/>
      <c r="H127" s="511" t="s">
        <v>31</v>
      </c>
      <c r="I127" s="511" t="s">
        <v>167</v>
      </c>
      <c r="J127" s="80">
        <v>0.5</v>
      </c>
      <c r="K127" s="131">
        <f>IF(K128&gt;=80,0.5,IF(K128&gt;=70,0.25,IF(K128&lt;70,0)))</f>
        <v>0</v>
      </c>
      <c r="L127" s="131">
        <f t="shared" ref="L127:S127" si="29">IF(L128&gt;=80,0.5,IF(L128&gt;=70,0.25,IF(L128&lt;70,0)))</f>
        <v>0</v>
      </c>
      <c r="M127" s="131">
        <f t="shared" si="29"/>
        <v>0</v>
      </c>
      <c r="N127" s="131">
        <f t="shared" si="29"/>
        <v>0</v>
      </c>
      <c r="O127" s="131">
        <f t="shared" si="29"/>
        <v>0</v>
      </c>
      <c r="P127" s="131">
        <f t="shared" si="29"/>
        <v>0</v>
      </c>
      <c r="Q127" s="131">
        <f t="shared" si="29"/>
        <v>0</v>
      </c>
      <c r="R127" s="131">
        <f t="shared" si="29"/>
        <v>0</v>
      </c>
      <c r="S127" s="131">
        <f t="shared" si="29"/>
        <v>0</v>
      </c>
    </row>
    <row r="128" spans="1:19" s="136" customFormat="1" ht="23.25" customHeight="1">
      <c r="A128" s="557"/>
      <c r="B128" s="132"/>
      <c r="C128" s="133"/>
      <c r="D128" s="133"/>
      <c r="E128" s="133" t="s">
        <v>168</v>
      </c>
      <c r="F128" s="134" t="s">
        <v>191</v>
      </c>
      <c r="G128" s="135" t="s">
        <v>172</v>
      </c>
      <c r="H128" s="512"/>
      <c r="I128" s="512"/>
      <c r="J128" s="580" t="s">
        <v>68</v>
      </c>
      <c r="K128" s="553"/>
      <c r="L128" s="553"/>
      <c r="M128" s="553"/>
      <c r="N128" s="553"/>
      <c r="O128" s="553"/>
      <c r="P128" s="553"/>
      <c r="Q128" s="553"/>
      <c r="R128" s="553"/>
      <c r="S128" s="553"/>
    </row>
    <row r="129" spans="1:19" s="136" customFormat="1">
      <c r="A129" s="557"/>
      <c r="B129" s="132"/>
      <c r="C129" s="133"/>
      <c r="D129" s="133"/>
      <c r="E129" s="133"/>
      <c r="F129" s="134" t="s">
        <v>192</v>
      </c>
      <c r="G129" s="135" t="s">
        <v>183</v>
      </c>
      <c r="H129" s="512"/>
      <c r="I129" s="141"/>
      <c r="J129" s="580"/>
      <c r="K129" s="554"/>
      <c r="L129" s="554"/>
      <c r="M129" s="554"/>
      <c r="N129" s="554"/>
      <c r="O129" s="554"/>
      <c r="P129" s="554"/>
      <c r="Q129" s="554"/>
      <c r="R129" s="554"/>
      <c r="S129" s="554"/>
    </row>
    <row r="130" spans="1:19" s="136" customFormat="1">
      <c r="A130" s="558"/>
      <c r="B130" s="132"/>
      <c r="C130" s="133"/>
      <c r="D130" s="133"/>
      <c r="E130" s="133"/>
      <c r="F130" s="134" t="s">
        <v>193</v>
      </c>
      <c r="G130" s="135" t="s">
        <v>174</v>
      </c>
      <c r="H130" s="513"/>
      <c r="I130" s="141"/>
      <c r="J130" s="580"/>
      <c r="K130" s="555"/>
      <c r="L130" s="555"/>
      <c r="M130" s="555"/>
      <c r="N130" s="555"/>
      <c r="O130" s="555"/>
      <c r="P130" s="555"/>
      <c r="Q130" s="555"/>
      <c r="R130" s="555"/>
      <c r="S130" s="555"/>
    </row>
    <row r="131" spans="1:19" s="77" customFormat="1" ht="21.75" customHeight="1">
      <c r="A131" s="556">
        <v>13</v>
      </c>
      <c r="B131" s="571" t="s">
        <v>194</v>
      </c>
      <c r="C131" s="572"/>
      <c r="D131" s="572"/>
      <c r="E131" s="572"/>
      <c r="F131" s="572"/>
      <c r="G131" s="573"/>
      <c r="H131" s="511" t="s">
        <v>31</v>
      </c>
      <c r="I131" s="511" t="s">
        <v>167</v>
      </c>
      <c r="J131" s="80">
        <v>1</v>
      </c>
      <c r="K131" s="131">
        <f>IF(K132&gt;=69,0.5,IF(K132&gt;=60,0.25,IF(K132&lt;60,0)))</f>
        <v>0</v>
      </c>
      <c r="L131" s="131">
        <f t="shared" ref="L131:S131" si="30">IF(L132&gt;=69,0.5,IF(L132&gt;=60,0.25,IF(L132&lt;60,0)))</f>
        <v>0</v>
      </c>
      <c r="M131" s="131">
        <f t="shared" si="30"/>
        <v>0</v>
      </c>
      <c r="N131" s="131">
        <f t="shared" si="30"/>
        <v>0</v>
      </c>
      <c r="O131" s="131">
        <f t="shared" si="30"/>
        <v>0</v>
      </c>
      <c r="P131" s="131">
        <f t="shared" si="30"/>
        <v>0</v>
      </c>
      <c r="Q131" s="131">
        <f t="shared" si="30"/>
        <v>0</v>
      </c>
      <c r="R131" s="131">
        <f t="shared" si="30"/>
        <v>0</v>
      </c>
      <c r="S131" s="131">
        <f t="shared" si="30"/>
        <v>0</v>
      </c>
    </row>
    <row r="132" spans="1:19" s="136" customFormat="1" ht="23.25" customHeight="1">
      <c r="A132" s="557"/>
      <c r="B132" s="574" t="s">
        <v>195</v>
      </c>
      <c r="C132" s="575"/>
      <c r="D132" s="133"/>
      <c r="E132" s="133" t="s">
        <v>168</v>
      </c>
      <c r="F132" s="134" t="s">
        <v>196</v>
      </c>
      <c r="G132" s="135" t="s">
        <v>181</v>
      </c>
      <c r="H132" s="512"/>
      <c r="I132" s="512"/>
      <c r="J132" s="580" t="s">
        <v>68</v>
      </c>
      <c r="K132" s="553"/>
      <c r="L132" s="553"/>
      <c r="M132" s="553"/>
      <c r="N132" s="553"/>
      <c r="O132" s="553"/>
      <c r="P132" s="553"/>
      <c r="Q132" s="553"/>
      <c r="R132" s="553"/>
      <c r="S132" s="553"/>
    </row>
    <row r="133" spans="1:19" s="136" customFormat="1">
      <c r="A133" s="557"/>
      <c r="B133" s="576"/>
      <c r="C133" s="577"/>
      <c r="D133" s="133"/>
      <c r="E133" s="133"/>
      <c r="F133" s="134" t="s">
        <v>197</v>
      </c>
      <c r="G133" s="135" t="s">
        <v>183</v>
      </c>
      <c r="H133" s="512"/>
      <c r="I133" s="141"/>
      <c r="J133" s="580"/>
      <c r="K133" s="554"/>
      <c r="L133" s="554"/>
      <c r="M133" s="554"/>
      <c r="N133" s="554"/>
      <c r="O133" s="554"/>
      <c r="P133" s="554"/>
      <c r="Q133" s="554"/>
      <c r="R133" s="554"/>
      <c r="S133" s="554"/>
    </row>
    <row r="134" spans="1:19" s="136" customFormat="1">
      <c r="A134" s="558"/>
      <c r="B134" s="578"/>
      <c r="C134" s="579"/>
      <c r="D134" s="138"/>
      <c r="E134" s="138"/>
      <c r="F134" s="139" t="s">
        <v>198</v>
      </c>
      <c r="G134" s="135" t="s">
        <v>174</v>
      </c>
      <c r="H134" s="513"/>
      <c r="I134" s="142"/>
      <c r="J134" s="580"/>
      <c r="K134" s="555"/>
      <c r="L134" s="555"/>
      <c r="M134" s="555"/>
      <c r="N134" s="555"/>
      <c r="O134" s="555"/>
      <c r="P134" s="555"/>
      <c r="Q134" s="555"/>
      <c r="R134" s="555"/>
      <c r="S134" s="555"/>
    </row>
    <row r="135" spans="1:19" s="145" customFormat="1">
      <c r="A135" s="143"/>
      <c r="B135" s="144"/>
      <c r="C135" s="144"/>
      <c r="D135" s="144"/>
      <c r="E135" s="144"/>
      <c r="G135" s="146"/>
      <c r="H135" s="15"/>
      <c r="I135" s="95"/>
      <c r="J135" s="97"/>
      <c r="K135" s="98"/>
      <c r="L135" s="98"/>
      <c r="M135" s="98"/>
      <c r="N135" s="98"/>
      <c r="O135" s="98"/>
      <c r="P135" s="98"/>
      <c r="Q135" s="98"/>
      <c r="R135" s="98"/>
      <c r="S135" s="98"/>
    </row>
    <row r="136" spans="1:19" s="136" customFormat="1">
      <c r="A136" s="143"/>
      <c r="B136" s="144"/>
      <c r="C136" s="144"/>
      <c r="D136" s="144"/>
      <c r="E136" s="144"/>
      <c r="F136" s="145"/>
      <c r="G136" s="146"/>
      <c r="H136" s="147"/>
      <c r="I136" s="59" t="s">
        <v>16</v>
      </c>
      <c r="J136" s="148">
        <v>3</v>
      </c>
      <c r="K136" s="149">
        <f>K137</f>
        <v>0</v>
      </c>
      <c r="L136" s="149">
        <f t="shared" ref="L136:S136" si="31">L137</f>
        <v>0</v>
      </c>
      <c r="M136" s="149">
        <f t="shared" si="31"/>
        <v>0</v>
      </c>
      <c r="N136" s="149">
        <f t="shared" si="31"/>
        <v>0</v>
      </c>
      <c r="O136" s="149">
        <f t="shared" si="31"/>
        <v>0</v>
      </c>
      <c r="P136" s="149">
        <f t="shared" si="31"/>
        <v>0</v>
      </c>
      <c r="Q136" s="149">
        <f t="shared" si="31"/>
        <v>0</v>
      </c>
      <c r="R136" s="149">
        <f t="shared" si="31"/>
        <v>0</v>
      </c>
      <c r="S136" s="149">
        <f t="shared" si="31"/>
        <v>0</v>
      </c>
    </row>
    <row r="137" spans="1:19" s="77" customFormat="1" ht="21.75" customHeight="1">
      <c r="A137" s="556">
        <v>14</v>
      </c>
      <c r="B137" s="517" t="s">
        <v>199</v>
      </c>
      <c r="C137" s="518"/>
      <c r="D137" s="518"/>
      <c r="E137" s="518"/>
      <c r="F137" s="518"/>
      <c r="G137" s="519"/>
      <c r="H137" s="150"/>
      <c r="I137" s="151"/>
      <c r="J137" s="152">
        <v>2.5</v>
      </c>
      <c r="K137" s="153">
        <f>K138+K141</f>
        <v>0</v>
      </c>
      <c r="L137" s="153">
        <f t="shared" ref="L137:S137" si="32">L138+L141</f>
        <v>0</v>
      </c>
      <c r="M137" s="153">
        <f t="shared" si="32"/>
        <v>0</v>
      </c>
      <c r="N137" s="153">
        <f t="shared" si="32"/>
        <v>0</v>
      </c>
      <c r="O137" s="153">
        <f t="shared" si="32"/>
        <v>0</v>
      </c>
      <c r="P137" s="153">
        <f t="shared" si="32"/>
        <v>0</v>
      </c>
      <c r="Q137" s="153">
        <f t="shared" si="32"/>
        <v>0</v>
      </c>
      <c r="R137" s="153">
        <f t="shared" si="32"/>
        <v>0</v>
      </c>
      <c r="S137" s="153">
        <f t="shared" si="32"/>
        <v>0</v>
      </c>
    </row>
    <row r="138" spans="1:19" s="136" customFormat="1" ht="24" customHeight="1">
      <c r="A138" s="557"/>
      <c r="B138" s="132"/>
      <c r="C138" s="133" t="s">
        <v>168</v>
      </c>
      <c r="D138" s="564" t="s">
        <v>186</v>
      </c>
      <c r="E138" s="564"/>
      <c r="F138" s="565"/>
      <c r="G138" s="135" t="s">
        <v>181</v>
      </c>
      <c r="H138" s="511" t="s">
        <v>31</v>
      </c>
      <c r="I138" s="154" t="s">
        <v>200</v>
      </c>
      <c r="J138" s="80">
        <v>0.5</v>
      </c>
      <c r="K138" s="131">
        <f>IF(K139&gt;=1,0.5,IF(K139&gt;=0.5,0.25,IF(K139&lt;0.5,0)))</f>
        <v>0</v>
      </c>
      <c r="L138" s="131">
        <f t="shared" ref="L138:S138" si="33">IF(L139&gt;=1,0.5,IF(L139&gt;=0.5,0.25,IF(L139&lt;0.5,0)))</f>
        <v>0</v>
      </c>
      <c r="M138" s="131">
        <f t="shared" si="33"/>
        <v>0</v>
      </c>
      <c r="N138" s="131">
        <f t="shared" si="33"/>
        <v>0</v>
      </c>
      <c r="O138" s="131">
        <f t="shared" si="33"/>
        <v>0</v>
      </c>
      <c r="P138" s="131">
        <f t="shared" si="33"/>
        <v>0</v>
      </c>
      <c r="Q138" s="131">
        <f t="shared" si="33"/>
        <v>0</v>
      </c>
      <c r="R138" s="131">
        <f t="shared" si="33"/>
        <v>0</v>
      </c>
      <c r="S138" s="131">
        <f t="shared" si="33"/>
        <v>0</v>
      </c>
    </row>
    <row r="139" spans="1:19" s="136" customFormat="1" ht="23.25" customHeight="1">
      <c r="A139" s="557"/>
      <c r="B139" s="132"/>
      <c r="C139" s="133"/>
      <c r="D139" s="564" t="s">
        <v>188</v>
      </c>
      <c r="E139" s="564"/>
      <c r="F139" s="565"/>
      <c r="G139" s="135" t="s">
        <v>183</v>
      </c>
      <c r="H139" s="512"/>
      <c r="I139" s="140"/>
      <c r="J139" s="566" t="s">
        <v>187</v>
      </c>
      <c r="K139" s="553"/>
      <c r="L139" s="553"/>
      <c r="M139" s="553"/>
      <c r="N139" s="553"/>
      <c r="O139" s="553"/>
      <c r="P139" s="553"/>
      <c r="Q139" s="553"/>
      <c r="R139" s="553"/>
      <c r="S139" s="553"/>
    </row>
    <row r="140" spans="1:19" s="136" customFormat="1" ht="24" customHeight="1">
      <c r="A140" s="557"/>
      <c r="B140" s="137"/>
      <c r="C140" s="138"/>
      <c r="D140" s="564" t="s">
        <v>201</v>
      </c>
      <c r="E140" s="564"/>
      <c r="F140" s="565"/>
      <c r="G140" s="135" t="s">
        <v>174</v>
      </c>
      <c r="H140" s="513"/>
      <c r="I140" s="155"/>
      <c r="J140" s="567"/>
      <c r="K140" s="555"/>
      <c r="L140" s="555"/>
      <c r="M140" s="555"/>
      <c r="N140" s="555"/>
      <c r="O140" s="555"/>
      <c r="P140" s="555"/>
      <c r="Q140" s="555"/>
      <c r="R140" s="555"/>
      <c r="S140" s="555"/>
    </row>
    <row r="141" spans="1:19" s="77" customFormat="1" ht="23.25" customHeight="1">
      <c r="A141" s="557"/>
      <c r="B141" s="568" t="s">
        <v>202</v>
      </c>
      <c r="C141" s="569"/>
      <c r="D141" s="569"/>
      <c r="E141" s="569"/>
      <c r="F141" s="569"/>
      <c r="G141" s="570"/>
      <c r="H141" s="470" t="s">
        <v>203</v>
      </c>
      <c r="I141" s="101" t="s">
        <v>204</v>
      </c>
      <c r="J141" s="80">
        <v>2</v>
      </c>
      <c r="K141" s="131">
        <f>IF(K142&gt;=80,2,IF(K142&gt;=70,1.5,IF(K142&gt;=60,1,IF(K142&gt;=50,0.5,IF(K142&lt;50,0)))))</f>
        <v>0</v>
      </c>
      <c r="L141" s="131">
        <f t="shared" ref="L141:S141" si="34">IF(L142&gt;=80,2,IF(L142&gt;=70,1.5,IF(L142&gt;=60,1,IF(L142&gt;=50,0.5,IF(L142&lt;50,0)))))</f>
        <v>0</v>
      </c>
      <c r="M141" s="131">
        <f t="shared" si="34"/>
        <v>0</v>
      </c>
      <c r="N141" s="131">
        <f t="shared" si="34"/>
        <v>0</v>
      </c>
      <c r="O141" s="131">
        <f t="shared" si="34"/>
        <v>0</v>
      </c>
      <c r="P141" s="131">
        <f t="shared" si="34"/>
        <v>0</v>
      </c>
      <c r="Q141" s="131">
        <f t="shared" si="34"/>
        <v>0</v>
      </c>
      <c r="R141" s="131">
        <f t="shared" si="34"/>
        <v>0</v>
      </c>
      <c r="S141" s="131">
        <f t="shared" si="34"/>
        <v>0</v>
      </c>
    </row>
    <row r="142" spans="1:19" s="136" customFormat="1">
      <c r="A142" s="557"/>
      <c r="B142" s="132"/>
      <c r="C142" s="133"/>
      <c r="D142" s="133"/>
      <c r="E142" s="133" t="s">
        <v>168</v>
      </c>
      <c r="F142" s="134" t="s">
        <v>191</v>
      </c>
      <c r="G142" s="135" t="s">
        <v>205</v>
      </c>
      <c r="H142" s="471"/>
      <c r="I142" s="140"/>
      <c r="J142" s="559" t="s">
        <v>206</v>
      </c>
      <c r="K142" s="553"/>
      <c r="L142" s="553"/>
      <c r="M142" s="553"/>
      <c r="N142" s="553"/>
      <c r="O142" s="553"/>
      <c r="P142" s="553"/>
      <c r="Q142" s="553"/>
      <c r="R142" s="553"/>
      <c r="S142" s="553"/>
    </row>
    <row r="143" spans="1:19" s="136" customFormat="1">
      <c r="A143" s="557"/>
      <c r="B143" s="132"/>
      <c r="C143" s="133"/>
      <c r="D143" s="133"/>
      <c r="E143" s="133"/>
      <c r="F143" s="134" t="s">
        <v>192</v>
      </c>
      <c r="G143" s="135" t="s">
        <v>207</v>
      </c>
      <c r="H143" s="471"/>
      <c r="I143" s="140"/>
      <c r="J143" s="560"/>
      <c r="K143" s="554"/>
      <c r="L143" s="554"/>
      <c r="M143" s="554"/>
      <c r="N143" s="554"/>
      <c r="O143" s="554"/>
      <c r="P143" s="554"/>
      <c r="Q143" s="554"/>
      <c r="R143" s="554"/>
      <c r="S143" s="554"/>
    </row>
    <row r="144" spans="1:19" s="136" customFormat="1">
      <c r="A144" s="557"/>
      <c r="B144" s="132"/>
      <c r="C144" s="133"/>
      <c r="D144" s="133"/>
      <c r="E144" s="133"/>
      <c r="F144" s="134" t="s">
        <v>208</v>
      </c>
      <c r="G144" s="135" t="s">
        <v>20</v>
      </c>
      <c r="H144" s="471"/>
      <c r="I144" s="140"/>
      <c r="J144" s="560"/>
      <c r="K144" s="554"/>
      <c r="L144" s="554"/>
      <c r="M144" s="554"/>
      <c r="N144" s="554"/>
      <c r="O144" s="554"/>
      <c r="P144" s="554"/>
      <c r="Q144" s="554"/>
      <c r="R144" s="554"/>
      <c r="S144" s="554"/>
    </row>
    <row r="145" spans="1:19" s="136" customFormat="1">
      <c r="A145" s="557"/>
      <c r="B145" s="132"/>
      <c r="C145" s="133"/>
      <c r="D145" s="133"/>
      <c r="E145" s="133"/>
      <c r="F145" s="134" t="s">
        <v>209</v>
      </c>
      <c r="G145" s="135" t="s">
        <v>172</v>
      </c>
      <c r="H145" s="471"/>
      <c r="I145" s="140"/>
      <c r="J145" s="560"/>
      <c r="K145" s="554"/>
      <c r="L145" s="554"/>
      <c r="M145" s="554"/>
      <c r="N145" s="554"/>
      <c r="O145" s="554"/>
      <c r="P145" s="554"/>
      <c r="Q145" s="554"/>
      <c r="R145" s="554"/>
      <c r="S145" s="554"/>
    </row>
    <row r="146" spans="1:19" s="136" customFormat="1">
      <c r="A146" s="558"/>
      <c r="B146" s="137"/>
      <c r="C146" s="138"/>
      <c r="D146" s="138"/>
      <c r="E146" s="138"/>
      <c r="F146" s="139" t="s">
        <v>210</v>
      </c>
      <c r="G146" s="135" t="s">
        <v>174</v>
      </c>
      <c r="H146" s="472"/>
      <c r="I146" s="155"/>
      <c r="J146" s="561"/>
      <c r="K146" s="555"/>
      <c r="L146" s="555"/>
      <c r="M146" s="555"/>
      <c r="N146" s="555"/>
      <c r="O146" s="555"/>
      <c r="P146" s="555"/>
      <c r="Q146" s="555"/>
      <c r="R146" s="555"/>
      <c r="S146" s="555"/>
    </row>
    <row r="147" spans="1:19" s="136" customFormat="1">
      <c r="A147" s="143"/>
      <c r="B147" s="144"/>
      <c r="C147" s="144"/>
      <c r="D147" s="144"/>
      <c r="E147" s="144"/>
      <c r="F147" s="145"/>
      <c r="G147" s="146"/>
      <c r="H147" s="16"/>
      <c r="I147" s="145"/>
      <c r="J147" s="97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136" customFormat="1">
      <c r="A148" s="143"/>
      <c r="B148" s="144"/>
      <c r="C148" s="144"/>
      <c r="D148" s="144"/>
      <c r="E148" s="144"/>
      <c r="F148" s="145"/>
      <c r="G148" s="146"/>
      <c r="H148" s="16"/>
      <c r="I148" s="59" t="s">
        <v>16</v>
      </c>
      <c r="J148" s="156">
        <v>2</v>
      </c>
      <c r="K148" s="149">
        <f>K149</f>
        <v>0</v>
      </c>
      <c r="L148" s="149">
        <f t="shared" ref="L148:S148" si="35">L149</f>
        <v>0</v>
      </c>
      <c r="M148" s="149">
        <f t="shared" si="35"/>
        <v>0</v>
      </c>
      <c r="N148" s="149">
        <f t="shared" si="35"/>
        <v>0</v>
      </c>
      <c r="O148" s="149">
        <f t="shared" si="35"/>
        <v>0</v>
      </c>
      <c r="P148" s="149">
        <f t="shared" si="35"/>
        <v>0</v>
      </c>
      <c r="Q148" s="149">
        <f t="shared" si="35"/>
        <v>0</v>
      </c>
      <c r="R148" s="149">
        <f t="shared" si="35"/>
        <v>0</v>
      </c>
      <c r="S148" s="149">
        <f t="shared" si="35"/>
        <v>0</v>
      </c>
    </row>
    <row r="149" spans="1:19" s="77" customFormat="1" ht="42.75" customHeight="1">
      <c r="A149" s="556">
        <v>15</v>
      </c>
      <c r="B149" s="517" t="s">
        <v>211</v>
      </c>
      <c r="C149" s="518"/>
      <c r="D149" s="518"/>
      <c r="E149" s="518"/>
      <c r="F149" s="518"/>
      <c r="G149" s="519"/>
      <c r="H149" s="157"/>
      <c r="I149" s="158" t="s">
        <v>212</v>
      </c>
      <c r="J149" s="159">
        <v>2</v>
      </c>
      <c r="K149" s="40">
        <f>IF(K150&gt;=92,2,IF(K150&gt;=89,1.5,IF(K150&gt;=86,1,IF(K150&gt;=83,0.5,IF(K150&lt;83,0)))))</f>
        <v>0</v>
      </c>
      <c r="L149" s="40">
        <f t="shared" ref="L149:S149" si="36">IF(L150&gt;=92,2,IF(L150&gt;=89,1.5,IF(L150&gt;=86,1,IF(L150&gt;=83,0.5,IF(L150&lt;83,0)))))</f>
        <v>0</v>
      </c>
      <c r="M149" s="40">
        <f t="shared" si="36"/>
        <v>0</v>
      </c>
      <c r="N149" s="40">
        <f t="shared" si="36"/>
        <v>0</v>
      </c>
      <c r="O149" s="40">
        <f t="shared" si="36"/>
        <v>0</v>
      </c>
      <c r="P149" s="40">
        <f t="shared" si="36"/>
        <v>0</v>
      </c>
      <c r="Q149" s="40">
        <f t="shared" si="36"/>
        <v>0</v>
      </c>
      <c r="R149" s="40">
        <f t="shared" si="36"/>
        <v>0</v>
      </c>
      <c r="S149" s="40">
        <f t="shared" si="36"/>
        <v>0</v>
      </c>
    </row>
    <row r="150" spans="1:19" s="136" customFormat="1" ht="20.25" customHeight="1">
      <c r="A150" s="557"/>
      <c r="B150" s="132"/>
      <c r="C150" s="133"/>
      <c r="D150" s="133"/>
      <c r="E150" s="133" t="s">
        <v>168</v>
      </c>
      <c r="F150" s="134" t="s">
        <v>213</v>
      </c>
      <c r="G150" s="135" t="s">
        <v>21</v>
      </c>
      <c r="H150" s="82" t="s">
        <v>214</v>
      </c>
      <c r="I150" s="160"/>
      <c r="J150" s="559" t="s">
        <v>68</v>
      </c>
      <c r="K150" s="553"/>
      <c r="L150" s="553"/>
      <c r="M150" s="553"/>
      <c r="N150" s="553"/>
      <c r="O150" s="553"/>
      <c r="P150" s="553"/>
      <c r="Q150" s="553"/>
      <c r="R150" s="553"/>
      <c r="S150" s="553"/>
    </row>
    <row r="151" spans="1:19" s="136" customFormat="1">
      <c r="A151" s="557"/>
      <c r="B151" s="132"/>
      <c r="C151" s="133"/>
      <c r="D151" s="133"/>
      <c r="E151" s="133"/>
      <c r="F151" s="134" t="s">
        <v>215</v>
      </c>
      <c r="G151" s="135" t="s">
        <v>207</v>
      </c>
      <c r="H151" s="82"/>
      <c r="I151" s="160"/>
      <c r="J151" s="560"/>
      <c r="K151" s="554"/>
      <c r="L151" s="554"/>
      <c r="M151" s="554"/>
      <c r="N151" s="554"/>
      <c r="O151" s="554"/>
      <c r="P151" s="554"/>
      <c r="Q151" s="554"/>
      <c r="R151" s="554"/>
      <c r="S151" s="554"/>
    </row>
    <row r="152" spans="1:19" s="136" customFormat="1">
      <c r="A152" s="557"/>
      <c r="B152" s="132"/>
      <c r="C152" s="133"/>
      <c r="D152" s="133"/>
      <c r="E152" s="133"/>
      <c r="F152" s="134" t="s">
        <v>216</v>
      </c>
      <c r="G152" s="135" t="s">
        <v>20</v>
      </c>
      <c r="H152" s="82"/>
      <c r="I152" s="160"/>
      <c r="J152" s="560"/>
      <c r="K152" s="554"/>
      <c r="L152" s="554"/>
      <c r="M152" s="554"/>
      <c r="N152" s="554"/>
      <c r="O152" s="554"/>
      <c r="P152" s="554"/>
      <c r="Q152" s="554"/>
      <c r="R152" s="554"/>
      <c r="S152" s="554"/>
    </row>
    <row r="153" spans="1:19" s="136" customFormat="1">
      <c r="A153" s="557"/>
      <c r="B153" s="132"/>
      <c r="C153" s="133"/>
      <c r="D153" s="133"/>
      <c r="E153" s="133"/>
      <c r="F153" s="134" t="s">
        <v>217</v>
      </c>
      <c r="G153" s="135" t="s">
        <v>172</v>
      </c>
      <c r="H153" s="82"/>
      <c r="I153" s="160"/>
      <c r="J153" s="560"/>
      <c r="K153" s="554"/>
      <c r="L153" s="554"/>
      <c r="M153" s="554"/>
      <c r="N153" s="554"/>
      <c r="O153" s="554"/>
      <c r="P153" s="554"/>
      <c r="Q153" s="554"/>
      <c r="R153" s="554"/>
      <c r="S153" s="554"/>
    </row>
    <row r="154" spans="1:19" s="136" customFormat="1" ht="24" customHeight="1">
      <c r="A154" s="558"/>
      <c r="B154" s="137"/>
      <c r="C154" s="138"/>
      <c r="D154" s="138"/>
      <c r="E154" s="138"/>
      <c r="F154" s="139" t="s">
        <v>218</v>
      </c>
      <c r="G154" s="135" t="s">
        <v>174</v>
      </c>
      <c r="H154" s="123"/>
      <c r="I154" s="66"/>
      <c r="J154" s="561"/>
      <c r="K154" s="555"/>
      <c r="L154" s="555"/>
      <c r="M154" s="555"/>
      <c r="N154" s="555"/>
      <c r="O154" s="555"/>
      <c r="P154" s="555"/>
      <c r="Q154" s="555"/>
      <c r="R154" s="555"/>
      <c r="S154" s="555"/>
    </row>
    <row r="155" spans="1:19" s="136" customFormat="1" ht="24" customHeight="1">
      <c r="A155" s="143"/>
      <c r="B155" s="144"/>
      <c r="C155" s="144"/>
      <c r="D155" s="144"/>
      <c r="E155" s="144"/>
      <c r="F155" s="145"/>
      <c r="G155" s="146"/>
      <c r="H155" s="92"/>
      <c r="I155" s="12"/>
      <c r="J155" s="97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1:19" s="136" customFormat="1" ht="24" customHeight="1">
      <c r="A156" s="143"/>
      <c r="B156" s="144"/>
      <c r="C156" s="144"/>
      <c r="D156" s="144"/>
      <c r="E156" s="144"/>
      <c r="F156" s="145"/>
      <c r="G156" s="146"/>
      <c r="H156" s="92"/>
      <c r="I156" s="115" t="s">
        <v>16</v>
      </c>
      <c r="J156" s="161">
        <v>2</v>
      </c>
      <c r="K156" s="117">
        <f>K157</f>
        <v>0</v>
      </c>
      <c r="L156" s="117">
        <f t="shared" ref="L156:S156" si="37">L157</f>
        <v>0</v>
      </c>
      <c r="M156" s="117">
        <f t="shared" si="37"/>
        <v>0</v>
      </c>
      <c r="N156" s="117">
        <f t="shared" si="37"/>
        <v>0</v>
      </c>
      <c r="O156" s="117">
        <f t="shared" si="37"/>
        <v>0</v>
      </c>
      <c r="P156" s="117">
        <f t="shared" si="37"/>
        <v>0</v>
      </c>
      <c r="Q156" s="117">
        <f t="shared" si="37"/>
        <v>0</v>
      </c>
      <c r="R156" s="117">
        <f t="shared" si="37"/>
        <v>0</v>
      </c>
      <c r="S156" s="117">
        <f t="shared" si="37"/>
        <v>0</v>
      </c>
    </row>
    <row r="157" spans="1:19" s="77" customFormat="1" ht="21" customHeight="1">
      <c r="A157" s="556">
        <v>16</v>
      </c>
      <c r="B157" s="517" t="s">
        <v>219</v>
      </c>
      <c r="C157" s="518"/>
      <c r="D157" s="518"/>
      <c r="E157" s="518"/>
      <c r="F157" s="518"/>
      <c r="G157" s="519"/>
      <c r="H157" s="162" t="s">
        <v>220</v>
      </c>
      <c r="I157" s="158" t="s">
        <v>221</v>
      </c>
      <c r="J157" s="159">
        <v>2</v>
      </c>
      <c r="K157" s="40">
        <f>IF(K158&gt;=50,2,IF(K158&gt;=47,1.5,IF(K158&gt;=44,1,IF(K158&gt;=41,0.5,IF(K158&lt;41,0)))))</f>
        <v>0</v>
      </c>
      <c r="L157" s="40">
        <f t="shared" ref="L157:S157" si="38">IF(L158&gt;=50,2,IF(L158&gt;=47,1.5,IF(L158&gt;=44,1,IF(L158&gt;=41,0.5,IF(L158&lt;41,0)))))</f>
        <v>0</v>
      </c>
      <c r="M157" s="40">
        <f t="shared" si="38"/>
        <v>0</v>
      </c>
      <c r="N157" s="40">
        <f t="shared" si="38"/>
        <v>0</v>
      </c>
      <c r="O157" s="40">
        <f t="shared" si="38"/>
        <v>0</v>
      </c>
      <c r="P157" s="40">
        <f t="shared" si="38"/>
        <v>0</v>
      </c>
      <c r="Q157" s="40">
        <f t="shared" si="38"/>
        <v>0</v>
      </c>
      <c r="R157" s="40">
        <f t="shared" si="38"/>
        <v>0</v>
      </c>
      <c r="S157" s="40">
        <f t="shared" si="38"/>
        <v>0</v>
      </c>
    </row>
    <row r="158" spans="1:19" s="136" customFormat="1" ht="21.75" customHeight="1">
      <c r="A158" s="557"/>
      <c r="B158" s="132"/>
      <c r="C158" s="133"/>
      <c r="D158" s="133"/>
      <c r="E158" s="133" t="s">
        <v>168</v>
      </c>
      <c r="F158" s="134" t="s">
        <v>176</v>
      </c>
      <c r="G158" s="135" t="s">
        <v>21</v>
      </c>
      <c r="H158" s="562" t="s">
        <v>31</v>
      </c>
      <c r="I158" s="160"/>
      <c r="J158" s="559" t="s">
        <v>68</v>
      </c>
      <c r="K158" s="553"/>
      <c r="L158" s="553"/>
      <c r="M158" s="553"/>
      <c r="N158" s="553"/>
      <c r="O158" s="553"/>
      <c r="P158" s="553"/>
      <c r="Q158" s="553"/>
      <c r="R158" s="553"/>
      <c r="S158" s="553"/>
    </row>
    <row r="159" spans="1:19" s="136" customFormat="1">
      <c r="A159" s="557"/>
      <c r="B159" s="132"/>
      <c r="C159" s="133"/>
      <c r="D159" s="133"/>
      <c r="E159" s="133"/>
      <c r="F159" s="134" t="s">
        <v>222</v>
      </c>
      <c r="G159" s="135" t="s">
        <v>207</v>
      </c>
      <c r="H159" s="562"/>
      <c r="I159" s="160"/>
      <c r="J159" s="560"/>
      <c r="K159" s="554"/>
      <c r="L159" s="554"/>
      <c r="M159" s="554"/>
      <c r="N159" s="554"/>
      <c r="O159" s="554"/>
      <c r="P159" s="554"/>
      <c r="Q159" s="554"/>
      <c r="R159" s="554"/>
      <c r="S159" s="554"/>
    </row>
    <row r="160" spans="1:19" s="136" customFormat="1">
      <c r="A160" s="557"/>
      <c r="B160" s="132"/>
      <c r="C160" s="133"/>
      <c r="D160" s="133"/>
      <c r="E160" s="133"/>
      <c r="F160" s="134" t="s">
        <v>223</v>
      </c>
      <c r="G160" s="135" t="s">
        <v>20</v>
      </c>
      <c r="H160" s="562"/>
      <c r="I160" s="160"/>
      <c r="J160" s="560"/>
      <c r="K160" s="554"/>
      <c r="L160" s="554"/>
      <c r="M160" s="554"/>
      <c r="N160" s="554"/>
      <c r="O160" s="554"/>
      <c r="P160" s="554"/>
      <c r="Q160" s="554"/>
      <c r="R160" s="554"/>
      <c r="S160" s="554"/>
    </row>
    <row r="161" spans="1:19" s="136" customFormat="1">
      <c r="A161" s="557"/>
      <c r="B161" s="132"/>
      <c r="C161" s="133"/>
      <c r="D161" s="133"/>
      <c r="E161" s="133"/>
      <c r="F161" s="134" t="s">
        <v>224</v>
      </c>
      <c r="G161" s="135" t="s">
        <v>172</v>
      </c>
      <c r="H161" s="562"/>
      <c r="I161" s="160"/>
      <c r="J161" s="560"/>
      <c r="K161" s="554"/>
      <c r="L161" s="554"/>
      <c r="M161" s="554"/>
      <c r="N161" s="554"/>
      <c r="O161" s="554"/>
      <c r="P161" s="554"/>
      <c r="Q161" s="554"/>
      <c r="R161" s="554"/>
      <c r="S161" s="554"/>
    </row>
    <row r="162" spans="1:19" s="136" customFormat="1">
      <c r="A162" s="558"/>
      <c r="B162" s="137"/>
      <c r="C162" s="138"/>
      <c r="D162" s="138"/>
      <c r="E162" s="138"/>
      <c r="F162" s="139" t="s">
        <v>225</v>
      </c>
      <c r="G162" s="135" t="s">
        <v>174</v>
      </c>
      <c r="H162" s="563"/>
      <c r="I162" s="66"/>
      <c r="J162" s="561"/>
      <c r="K162" s="555"/>
      <c r="L162" s="555"/>
      <c r="M162" s="555"/>
      <c r="N162" s="555"/>
      <c r="O162" s="555"/>
      <c r="P162" s="555"/>
      <c r="Q162" s="555"/>
      <c r="R162" s="555"/>
      <c r="S162" s="555"/>
    </row>
    <row r="163" spans="1:19" s="136" customFormat="1">
      <c r="A163" s="143"/>
      <c r="B163" s="144"/>
      <c r="C163" s="144"/>
      <c r="D163" s="144"/>
      <c r="E163" s="144"/>
      <c r="F163" s="145"/>
      <c r="G163" s="146"/>
      <c r="H163" s="145"/>
      <c r="I163" s="12"/>
      <c r="J163" s="97"/>
      <c r="K163" s="98"/>
      <c r="L163" s="98"/>
      <c r="M163" s="98"/>
      <c r="N163" s="98"/>
      <c r="O163" s="98"/>
      <c r="P163" s="98"/>
      <c r="Q163" s="98"/>
      <c r="R163" s="98"/>
      <c r="S163" s="98"/>
    </row>
    <row r="164" spans="1:19" s="136" customFormat="1">
      <c r="A164" s="143"/>
      <c r="B164" s="144"/>
      <c r="C164" s="144"/>
      <c r="D164" s="144"/>
      <c r="E164" s="144"/>
      <c r="F164" s="145"/>
      <c r="G164" s="146"/>
      <c r="H164" s="145"/>
      <c r="I164" s="59" t="s">
        <v>16</v>
      </c>
      <c r="J164" s="156">
        <v>3</v>
      </c>
      <c r="K164" s="149">
        <f>K165*3/10</f>
        <v>0</v>
      </c>
      <c r="L164" s="149">
        <f t="shared" ref="L164:S164" si="39">L165*3/10</f>
        <v>0</v>
      </c>
      <c r="M164" s="149">
        <f t="shared" si="39"/>
        <v>0</v>
      </c>
      <c r="N164" s="149">
        <f t="shared" si="39"/>
        <v>0</v>
      </c>
      <c r="O164" s="149">
        <f t="shared" si="39"/>
        <v>0</v>
      </c>
      <c r="P164" s="149">
        <f t="shared" si="39"/>
        <v>0</v>
      </c>
      <c r="Q164" s="149">
        <f t="shared" si="39"/>
        <v>0</v>
      </c>
      <c r="R164" s="149">
        <f t="shared" si="39"/>
        <v>0</v>
      </c>
      <c r="S164" s="149">
        <f t="shared" si="39"/>
        <v>0</v>
      </c>
    </row>
    <row r="165" spans="1:19" ht="43.5" customHeight="1">
      <c r="A165" s="71">
        <v>17</v>
      </c>
      <c r="B165" s="499" t="s">
        <v>226</v>
      </c>
      <c r="C165" s="500"/>
      <c r="D165" s="500"/>
      <c r="E165" s="500"/>
      <c r="F165" s="500"/>
      <c r="G165" s="501"/>
      <c r="H165" s="72"/>
      <c r="I165" s="21"/>
      <c r="J165" s="39">
        <v>10</v>
      </c>
      <c r="K165" s="163">
        <f>K166*10/44</f>
        <v>0</v>
      </c>
      <c r="L165" s="163">
        <f t="shared" ref="L165:S165" si="40">L166*10/44</f>
        <v>0</v>
      </c>
      <c r="M165" s="163">
        <f t="shared" si="40"/>
        <v>0</v>
      </c>
      <c r="N165" s="163">
        <f t="shared" si="40"/>
        <v>0</v>
      </c>
      <c r="O165" s="163">
        <f t="shared" si="40"/>
        <v>0</v>
      </c>
      <c r="P165" s="163">
        <f t="shared" si="40"/>
        <v>0</v>
      </c>
      <c r="Q165" s="163">
        <f t="shared" si="40"/>
        <v>0</v>
      </c>
      <c r="R165" s="163">
        <f t="shared" si="40"/>
        <v>0</v>
      </c>
      <c r="S165" s="163">
        <f t="shared" si="40"/>
        <v>0</v>
      </c>
    </row>
    <row r="166" spans="1:19" ht="21.75" customHeight="1">
      <c r="A166" s="164"/>
      <c r="B166" s="550" t="s">
        <v>227</v>
      </c>
      <c r="C166" s="551"/>
      <c r="D166" s="551"/>
      <c r="E166" s="551"/>
      <c r="F166" s="551"/>
      <c r="G166" s="552"/>
      <c r="H166" s="165"/>
      <c r="I166" s="58"/>
      <c r="J166" s="51">
        <f>J167+J171+J175+J182+J185+J180+J181</f>
        <v>46</v>
      </c>
      <c r="K166" s="51">
        <f>K167+K171+K175+K182+K185+K180+K181</f>
        <v>0</v>
      </c>
      <c r="L166" s="51">
        <f t="shared" ref="L166:S166" si="41">L167+L171+L175+L182+L185+L180+L181</f>
        <v>0</v>
      </c>
      <c r="M166" s="51">
        <f t="shared" si="41"/>
        <v>0</v>
      </c>
      <c r="N166" s="51">
        <f t="shared" si="41"/>
        <v>0</v>
      </c>
      <c r="O166" s="51">
        <f t="shared" si="41"/>
        <v>0</v>
      </c>
      <c r="P166" s="51">
        <f t="shared" si="41"/>
        <v>0</v>
      </c>
      <c r="Q166" s="51">
        <f t="shared" si="41"/>
        <v>0</v>
      </c>
      <c r="R166" s="51">
        <f t="shared" si="41"/>
        <v>0</v>
      </c>
      <c r="S166" s="51">
        <f t="shared" si="41"/>
        <v>0</v>
      </c>
    </row>
    <row r="167" spans="1:19" s="171" customFormat="1">
      <c r="A167" s="166"/>
      <c r="B167" s="525" t="s">
        <v>228</v>
      </c>
      <c r="C167" s="526"/>
      <c r="D167" s="526"/>
      <c r="E167" s="526"/>
      <c r="F167" s="526"/>
      <c r="G167" s="527"/>
      <c r="H167" s="167"/>
      <c r="I167" s="168"/>
      <c r="J167" s="169">
        <f>SUM(J168:K170)</f>
        <v>4</v>
      </c>
      <c r="K167" s="170">
        <f>K168+K169+K170</f>
        <v>0</v>
      </c>
      <c r="L167" s="170">
        <f t="shared" ref="L167:S167" si="42">L168+L169+L170</f>
        <v>0</v>
      </c>
      <c r="M167" s="170">
        <f t="shared" si="42"/>
        <v>0</v>
      </c>
      <c r="N167" s="170">
        <f t="shared" si="42"/>
        <v>0</v>
      </c>
      <c r="O167" s="170">
        <f t="shared" si="42"/>
        <v>0</v>
      </c>
      <c r="P167" s="170">
        <f t="shared" si="42"/>
        <v>0</v>
      </c>
      <c r="Q167" s="170">
        <f t="shared" si="42"/>
        <v>0</v>
      </c>
      <c r="R167" s="170">
        <f t="shared" si="42"/>
        <v>0</v>
      </c>
      <c r="S167" s="170">
        <f t="shared" si="42"/>
        <v>0</v>
      </c>
    </row>
    <row r="168" spans="1:19" s="171" customFormat="1" ht="24" customHeight="1">
      <c r="A168" s="166"/>
      <c r="B168" s="514" t="s">
        <v>229</v>
      </c>
      <c r="C168" s="515"/>
      <c r="D168" s="515"/>
      <c r="E168" s="515"/>
      <c r="F168" s="515"/>
      <c r="G168" s="516"/>
      <c r="H168" s="167" t="s">
        <v>230</v>
      </c>
      <c r="I168" s="172"/>
      <c r="J168" s="169">
        <v>1</v>
      </c>
      <c r="K168" s="170"/>
      <c r="L168" s="170"/>
      <c r="M168" s="170"/>
      <c r="N168" s="170"/>
      <c r="O168" s="170"/>
      <c r="P168" s="170"/>
      <c r="Q168" s="170"/>
      <c r="R168" s="170"/>
      <c r="S168" s="170"/>
    </row>
    <row r="169" spans="1:19" s="171" customFormat="1" ht="24" customHeight="1">
      <c r="A169" s="166"/>
      <c r="B169" s="514" t="s">
        <v>231</v>
      </c>
      <c r="C169" s="515"/>
      <c r="D169" s="515"/>
      <c r="E169" s="515"/>
      <c r="F169" s="515"/>
      <c r="G169" s="516"/>
      <c r="H169" s="118" t="s">
        <v>232</v>
      </c>
      <c r="I169" s="172"/>
      <c r="J169" s="173">
        <v>2</v>
      </c>
      <c r="K169" s="174"/>
      <c r="L169" s="174"/>
      <c r="M169" s="174"/>
      <c r="N169" s="174"/>
      <c r="O169" s="174"/>
      <c r="P169" s="174"/>
      <c r="Q169" s="174"/>
      <c r="R169" s="174"/>
      <c r="S169" s="174"/>
    </row>
    <row r="170" spans="1:19" s="171" customFormat="1" ht="24" customHeight="1">
      <c r="A170" s="166"/>
      <c r="B170" s="514" t="s">
        <v>233</v>
      </c>
      <c r="C170" s="515"/>
      <c r="D170" s="515"/>
      <c r="E170" s="515"/>
      <c r="F170" s="515"/>
      <c r="G170" s="516"/>
      <c r="H170" s="168" t="s">
        <v>234</v>
      </c>
      <c r="I170" s="172"/>
      <c r="J170" s="173">
        <v>1</v>
      </c>
      <c r="K170" s="174"/>
      <c r="L170" s="174"/>
      <c r="M170" s="174"/>
      <c r="N170" s="174"/>
      <c r="O170" s="174"/>
      <c r="P170" s="174"/>
      <c r="Q170" s="174"/>
      <c r="R170" s="174"/>
      <c r="S170" s="174"/>
    </row>
    <row r="171" spans="1:19" s="171" customFormat="1" ht="24" customHeight="1">
      <c r="A171" s="166"/>
      <c r="B171" s="525" t="s">
        <v>235</v>
      </c>
      <c r="C171" s="526"/>
      <c r="D171" s="526"/>
      <c r="E171" s="526"/>
      <c r="F171" s="526"/>
      <c r="G171" s="527"/>
      <c r="H171" s="175"/>
      <c r="I171" s="168"/>
      <c r="J171" s="169">
        <f>SUM(J172:K174)</f>
        <v>5</v>
      </c>
      <c r="K171" s="170">
        <f>K172+K173+K174</f>
        <v>0</v>
      </c>
      <c r="L171" s="170">
        <f t="shared" ref="L171:S171" si="43">L172+L173+L174</f>
        <v>0</v>
      </c>
      <c r="M171" s="170">
        <f t="shared" si="43"/>
        <v>0</v>
      </c>
      <c r="N171" s="170">
        <f t="shared" si="43"/>
        <v>0</v>
      </c>
      <c r="O171" s="170">
        <f t="shared" si="43"/>
        <v>0</v>
      </c>
      <c r="P171" s="170">
        <f t="shared" si="43"/>
        <v>0</v>
      </c>
      <c r="Q171" s="170">
        <f t="shared" si="43"/>
        <v>0</v>
      </c>
      <c r="R171" s="170">
        <f t="shared" si="43"/>
        <v>0</v>
      </c>
      <c r="S171" s="170">
        <f t="shared" si="43"/>
        <v>0</v>
      </c>
    </row>
    <row r="172" spans="1:19" s="171" customFormat="1" ht="48" customHeight="1">
      <c r="A172" s="166"/>
      <c r="B172" s="514" t="s">
        <v>236</v>
      </c>
      <c r="C172" s="515"/>
      <c r="D172" s="515"/>
      <c r="E172" s="515"/>
      <c r="F172" s="515"/>
      <c r="G172" s="516"/>
      <c r="H172" s="118" t="s">
        <v>237</v>
      </c>
      <c r="I172" s="176"/>
      <c r="J172" s="173">
        <v>2</v>
      </c>
      <c r="K172" s="174"/>
      <c r="L172" s="174"/>
      <c r="M172" s="174"/>
      <c r="N172" s="174"/>
      <c r="O172" s="174"/>
      <c r="P172" s="174"/>
      <c r="Q172" s="174"/>
      <c r="R172" s="174"/>
      <c r="S172" s="174"/>
    </row>
    <row r="173" spans="1:19" s="171" customFormat="1" ht="48" customHeight="1">
      <c r="A173" s="166"/>
      <c r="B173" s="514" t="s">
        <v>238</v>
      </c>
      <c r="C173" s="515"/>
      <c r="D173" s="515"/>
      <c r="E173" s="515"/>
      <c r="F173" s="515"/>
      <c r="G173" s="516"/>
      <c r="H173" s="118" t="s">
        <v>239</v>
      </c>
      <c r="I173" s="172"/>
      <c r="J173" s="173">
        <v>1</v>
      </c>
      <c r="K173" s="174"/>
      <c r="L173" s="174"/>
      <c r="M173" s="174"/>
      <c r="N173" s="174"/>
      <c r="O173" s="174"/>
      <c r="P173" s="174"/>
      <c r="Q173" s="174"/>
      <c r="R173" s="174"/>
      <c r="S173" s="174"/>
    </row>
    <row r="174" spans="1:19" s="171" customFormat="1" ht="48" customHeight="1">
      <c r="A174" s="166"/>
      <c r="B174" s="514" t="s">
        <v>240</v>
      </c>
      <c r="C174" s="515"/>
      <c r="D174" s="515"/>
      <c r="E174" s="515"/>
      <c r="F174" s="515"/>
      <c r="G174" s="516"/>
      <c r="H174" s="118" t="s">
        <v>241</v>
      </c>
      <c r="I174" s="172"/>
      <c r="J174" s="173">
        <v>2</v>
      </c>
      <c r="K174" s="174"/>
      <c r="L174" s="174"/>
      <c r="M174" s="174"/>
      <c r="N174" s="174"/>
      <c r="O174" s="174"/>
      <c r="P174" s="174"/>
      <c r="Q174" s="174"/>
      <c r="R174" s="174"/>
      <c r="S174" s="174"/>
    </row>
    <row r="175" spans="1:19" s="171" customFormat="1" ht="24" customHeight="1">
      <c r="A175" s="166"/>
      <c r="B175" s="525" t="s">
        <v>242</v>
      </c>
      <c r="C175" s="526"/>
      <c r="D175" s="526"/>
      <c r="E175" s="526"/>
      <c r="F175" s="526"/>
      <c r="G175" s="527"/>
      <c r="H175" s="175"/>
      <c r="I175" s="168"/>
      <c r="J175" s="169">
        <f>SUM(J176:K179)</f>
        <v>8</v>
      </c>
      <c r="K175" s="170">
        <f>K176+K177+K178+K179</f>
        <v>0</v>
      </c>
      <c r="L175" s="170">
        <f t="shared" ref="L175:S175" si="44">L176+L177+L178+L179</f>
        <v>0</v>
      </c>
      <c r="M175" s="170">
        <f t="shared" si="44"/>
        <v>0</v>
      </c>
      <c r="N175" s="170">
        <f t="shared" si="44"/>
        <v>0</v>
      </c>
      <c r="O175" s="170">
        <f t="shared" si="44"/>
        <v>0</v>
      </c>
      <c r="P175" s="170">
        <f t="shared" si="44"/>
        <v>0</v>
      </c>
      <c r="Q175" s="170">
        <f t="shared" si="44"/>
        <v>0</v>
      </c>
      <c r="R175" s="170">
        <f t="shared" si="44"/>
        <v>0</v>
      </c>
      <c r="S175" s="170">
        <f t="shared" si="44"/>
        <v>0</v>
      </c>
    </row>
    <row r="176" spans="1:19" s="171" customFormat="1" ht="64.5" customHeight="1">
      <c r="A176" s="166"/>
      <c r="B176" s="514" t="s">
        <v>243</v>
      </c>
      <c r="C176" s="515"/>
      <c r="D176" s="515"/>
      <c r="E176" s="515"/>
      <c r="F176" s="515"/>
      <c r="G176" s="516"/>
      <c r="H176" s="177" t="s">
        <v>244</v>
      </c>
      <c r="I176" s="172"/>
      <c r="J176" s="169">
        <v>2</v>
      </c>
      <c r="K176" s="178"/>
      <c r="L176" s="178"/>
      <c r="M176" s="178"/>
      <c r="N176" s="178"/>
      <c r="O176" s="178"/>
      <c r="P176" s="178"/>
      <c r="Q176" s="178"/>
      <c r="R176" s="178"/>
      <c r="S176" s="178"/>
    </row>
    <row r="177" spans="1:19" s="171" customFormat="1" ht="24" customHeight="1">
      <c r="A177" s="166"/>
      <c r="B177" s="514" t="s">
        <v>245</v>
      </c>
      <c r="C177" s="515"/>
      <c r="D177" s="515"/>
      <c r="E177" s="515"/>
      <c r="F177" s="515"/>
      <c r="G177" s="516"/>
      <c r="H177" s="118" t="s">
        <v>246</v>
      </c>
      <c r="I177" s="172"/>
      <c r="J177" s="173">
        <v>2</v>
      </c>
      <c r="K177" s="179"/>
      <c r="L177" s="179"/>
      <c r="M177" s="179"/>
      <c r="N177" s="179"/>
      <c r="O177" s="179"/>
      <c r="P177" s="179"/>
      <c r="Q177" s="179"/>
      <c r="R177" s="179"/>
      <c r="S177" s="179"/>
    </row>
    <row r="178" spans="1:19" s="171" customFormat="1" ht="68.25" customHeight="1">
      <c r="A178" s="180"/>
      <c r="B178" s="514" t="s">
        <v>247</v>
      </c>
      <c r="C178" s="515"/>
      <c r="D178" s="515"/>
      <c r="E178" s="515"/>
      <c r="F178" s="515"/>
      <c r="G178" s="516"/>
      <c r="H178" s="118" t="s">
        <v>248</v>
      </c>
      <c r="I178" s="181"/>
      <c r="J178" s="182">
        <v>2</v>
      </c>
      <c r="K178" s="183"/>
      <c r="L178" s="183"/>
      <c r="M178" s="183"/>
      <c r="N178" s="183"/>
      <c r="O178" s="183"/>
      <c r="P178" s="183"/>
      <c r="Q178" s="183"/>
      <c r="R178" s="183"/>
      <c r="S178" s="183"/>
    </row>
    <row r="179" spans="1:19" s="171" customFormat="1" ht="48" customHeight="1">
      <c r="A179" s="166"/>
      <c r="B179" s="514" t="s">
        <v>249</v>
      </c>
      <c r="C179" s="515"/>
      <c r="D179" s="515"/>
      <c r="E179" s="515"/>
      <c r="F179" s="515"/>
      <c r="G179" s="516"/>
      <c r="H179" s="184" t="s">
        <v>250</v>
      </c>
      <c r="I179" s="176"/>
      <c r="J179" s="173">
        <v>2</v>
      </c>
      <c r="K179" s="179"/>
      <c r="L179" s="179"/>
      <c r="M179" s="179"/>
      <c r="N179" s="179"/>
      <c r="O179" s="179"/>
      <c r="P179" s="179"/>
      <c r="Q179" s="179"/>
      <c r="R179" s="179"/>
      <c r="S179" s="179"/>
    </row>
    <row r="180" spans="1:19" s="171" customFormat="1" ht="66.75" customHeight="1">
      <c r="A180" s="166"/>
      <c r="B180" s="525" t="s">
        <v>251</v>
      </c>
      <c r="C180" s="526"/>
      <c r="D180" s="526"/>
      <c r="E180" s="526"/>
      <c r="F180" s="526"/>
      <c r="G180" s="527"/>
      <c r="H180" s="119" t="s">
        <v>252</v>
      </c>
      <c r="I180" s="168"/>
      <c r="J180" s="169">
        <v>3</v>
      </c>
      <c r="K180" s="170"/>
      <c r="L180" s="170"/>
      <c r="M180" s="170"/>
      <c r="N180" s="170"/>
      <c r="O180" s="170"/>
      <c r="P180" s="170"/>
      <c r="Q180" s="170"/>
      <c r="R180" s="170"/>
      <c r="S180" s="170"/>
    </row>
    <row r="181" spans="1:19" s="171" customFormat="1" ht="63" customHeight="1">
      <c r="A181" s="166"/>
      <c r="B181" s="525" t="s">
        <v>253</v>
      </c>
      <c r="C181" s="526"/>
      <c r="D181" s="526"/>
      <c r="E181" s="526"/>
      <c r="F181" s="526"/>
      <c r="G181" s="527"/>
      <c r="H181" s="118" t="s">
        <v>254</v>
      </c>
      <c r="I181" s="168"/>
      <c r="J181" s="185">
        <v>2</v>
      </c>
      <c r="K181" s="186"/>
      <c r="L181" s="186"/>
      <c r="M181" s="186"/>
      <c r="N181" s="186"/>
      <c r="O181" s="186"/>
      <c r="P181" s="186"/>
      <c r="Q181" s="186"/>
      <c r="R181" s="186"/>
      <c r="S181" s="186"/>
    </row>
    <row r="182" spans="1:19" s="171" customFormat="1" ht="24" customHeight="1">
      <c r="A182" s="166"/>
      <c r="B182" s="525" t="s">
        <v>255</v>
      </c>
      <c r="C182" s="526"/>
      <c r="D182" s="526"/>
      <c r="E182" s="526"/>
      <c r="F182" s="526"/>
      <c r="G182" s="527"/>
      <c r="H182" s="118"/>
      <c r="I182" s="172"/>
      <c r="J182" s="173">
        <f>SUM(J183:K184)</f>
        <v>4</v>
      </c>
      <c r="K182" s="174">
        <f>K183+K184</f>
        <v>0</v>
      </c>
      <c r="L182" s="174">
        <f t="shared" ref="L182:S182" si="45">L183+L184</f>
        <v>0</v>
      </c>
      <c r="M182" s="174">
        <f t="shared" si="45"/>
        <v>0</v>
      </c>
      <c r="N182" s="174">
        <f t="shared" si="45"/>
        <v>0</v>
      </c>
      <c r="O182" s="174">
        <f t="shared" si="45"/>
        <v>0</v>
      </c>
      <c r="P182" s="174">
        <f t="shared" si="45"/>
        <v>0</v>
      </c>
      <c r="Q182" s="174">
        <f t="shared" si="45"/>
        <v>0</v>
      </c>
      <c r="R182" s="174">
        <f t="shared" si="45"/>
        <v>0</v>
      </c>
      <c r="S182" s="174">
        <f t="shared" si="45"/>
        <v>0</v>
      </c>
    </row>
    <row r="183" spans="1:19" s="171" customFormat="1" ht="24" customHeight="1">
      <c r="A183" s="166"/>
      <c r="B183" s="514" t="s">
        <v>256</v>
      </c>
      <c r="C183" s="515"/>
      <c r="D183" s="515"/>
      <c r="E183" s="515"/>
      <c r="F183" s="515"/>
      <c r="G183" s="516"/>
      <c r="H183" s="118" t="s">
        <v>248</v>
      </c>
      <c r="I183" s="172"/>
      <c r="J183" s="173">
        <v>2</v>
      </c>
      <c r="K183" s="174"/>
      <c r="L183" s="174"/>
      <c r="M183" s="174"/>
      <c r="N183" s="174"/>
      <c r="O183" s="174"/>
      <c r="P183" s="174"/>
      <c r="Q183" s="174"/>
      <c r="R183" s="174"/>
      <c r="S183" s="174"/>
    </row>
    <row r="184" spans="1:19" s="171" customFormat="1" ht="23.25" customHeight="1">
      <c r="A184" s="166"/>
      <c r="B184" s="514" t="s">
        <v>257</v>
      </c>
      <c r="C184" s="515"/>
      <c r="D184" s="515"/>
      <c r="E184" s="515"/>
      <c r="F184" s="515"/>
      <c r="G184" s="516"/>
      <c r="H184" s="118" t="s">
        <v>248</v>
      </c>
      <c r="I184" s="172"/>
      <c r="J184" s="173">
        <v>2</v>
      </c>
      <c r="K184" s="174"/>
      <c r="L184" s="174"/>
      <c r="M184" s="174"/>
      <c r="N184" s="174"/>
      <c r="O184" s="174"/>
      <c r="P184" s="174"/>
      <c r="Q184" s="174"/>
      <c r="R184" s="174"/>
      <c r="S184" s="174"/>
    </row>
    <row r="185" spans="1:19" s="171" customFormat="1" ht="24" customHeight="1">
      <c r="A185" s="166"/>
      <c r="B185" s="525" t="s">
        <v>258</v>
      </c>
      <c r="C185" s="526"/>
      <c r="D185" s="526"/>
      <c r="E185" s="526"/>
      <c r="F185" s="526"/>
      <c r="G185" s="527"/>
      <c r="H185" s="168" t="s">
        <v>259</v>
      </c>
      <c r="I185" s="168"/>
      <c r="J185" s="173">
        <v>20</v>
      </c>
      <c r="K185" s="174">
        <f>K195+K196+K197+K198</f>
        <v>0</v>
      </c>
      <c r="L185" s="174">
        <f t="shared" ref="L185:S185" si="46">L195+L196+L197+L198</f>
        <v>0</v>
      </c>
      <c r="M185" s="174">
        <f t="shared" si="46"/>
        <v>0</v>
      </c>
      <c r="N185" s="174">
        <f t="shared" si="46"/>
        <v>0</v>
      </c>
      <c r="O185" s="174">
        <f t="shared" si="46"/>
        <v>0</v>
      </c>
      <c r="P185" s="174">
        <f t="shared" si="46"/>
        <v>0</v>
      </c>
      <c r="Q185" s="174">
        <f t="shared" si="46"/>
        <v>0</v>
      </c>
      <c r="R185" s="174">
        <f t="shared" si="46"/>
        <v>0</v>
      </c>
      <c r="S185" s="174">
        <f t="shared" si="46"/>
        <v>0</v>
      </c>
    </row>
    <row r="186" spans="1:19" s="171" customFormat="1" ht="24" customHeight="1">
      <c r="A186" s="180"/>
      <c r="B186" s="543" t="s">
        <v>260</v>
      </c>
      <c r="C186" s="544"/>
      <c r="D186" s="544"/>
      <c r="E186" s="544"/>
      <c r="F186" s="544"/>
      <c r="G186" s="545"/>
      <c r="H186" s="546" t="s">
        <v>261</v>
      </c>
      <c r="I186" s="181"/>
      <c r="J186" s="531"/>
      <c r="K186" s="523"/>
      <c r="L186" s="523"/>
      <c r="M186" s="523"/>
      <c r="N186" s="523"/>
      <c r="O186" s="523"/>
      <c r="P186" s="523"/>
      <c r="Q186" s="523"/>
      <c r="R186" s="523"/>
      <c r="S186" s="523"/>
    </row>
    <row r="187" spans="1:19" s="171" customFormat="1" ht="24" customHeight="1">
      <c r="A187" s="187"/>
      <c r="B187" s="537" t="s">
        <v>262</v>
      </c>
      <c r="C187" s="538"/>
      <c r="D187" s="538"/>
      <c r="E187" s="538"/>
      <c r="F187" s="538"/>
      <c r="G187" s="539"/>
      <c r="H187" s="547"/>
      <c r="I187" s="188"/>
      <c r="J187" s="549"/>
      <c r="K187" s="536"/>
      <c r="L187" s="536"/>
      <c r="M187" s="536"/>
      <c r="N187" s="536"/>
      <c r="O187" s="536"/>
      <c r="P187" s="536"/>
      <c r="Q187" s="536"/>
      <c r="R187" s="536"/>
      <c r="S187" s="536"/>
    </row>
    <row r="188" spans="1:19" s="171" customFormat="1" ht="24" customHeight="1">
      <c r="A188" s="187"/>
      <c r="B188" s="537" t="s">
        <v>263</v>
      </c>
      <c r="C188" s="538"/>
      <c r="D188" s="538"/>
      <c r="E188" s="538"/>
      <c r="F188" s="538"/>
      <c r="G188" s="539"/>
      <c r="H188" s="547"/>
      <c r="I188" s="188"/>
      <c r="J188" s="549"/>
      <c r="K188" s="536"/>
      <c r="L188" s="536"/>
      <c r="M188" s="536"/>
      <c r="N188" s="536"/>
      <c r="O188" s="536"/>
      <c r="P188" s="536"/>
      <c r="Q188" s="536"/>
      <c r="R188" s="536"/>
      <c r="S188" s="536"/>
    </row>
    <row r="189" spans="1:19" s="171" customFormat="1" ht="24" customHeight="1">
      <c r="A189" s="187"/>
      <c r="B189" s="537" t="s">
        <v>264</v>
      </c>
      <c r="C189" s="538"/>
      <c r="D189" s="538"/>
      <c r="E189" s="538"/>
      <c r="F189" s="538"/>
      <c r="G189" s="539"/>
      <c r="H189" s="547"/>
      <c r="I189" s="188"/>
      <c r="J189" s="549"/>
      <c r="K189" s="536"/>
      <c r="L189" s="536"/>
      <c r="M189" s="536"/>
      <c r="N189" s="536"/>
      <c r="O189" s="536"/>
      <c r="P189" s="536"/>
      <c r="Q189" s="536"/>
      <c r="R189" s="536"/>
      <c r="S189" s="536"/>
    </row>
    <row r="190" spans="1:19" s="171" customFormat="1" ht="24" customHeight="1">
      <c r="A190" s="187"/>
      <c r="B190" s="537" t="s">
        <v>265</v>
      </c>
      <c r="C190" s="538"/>
      <c r="D190" s="538"/>
      <c r="E190" s="538"/>
      <c r="F190" s="538"/>
      <c r="G190" s="539"/>
      <c r="H190" s="547"/>
      <c r="I190" s="188"/>
      <c r="J190" s="549"/>
      <c r="K190" s="536"/>
      <c r="L190" s="536"/>
      <c r="M190" s="536"/>
      <c r="N190" s="536"/>
      <c r="O190" s="536"/>
      <c r="P190" s="536"/>
      <c r="Q190" s="536"/>
      <c r="R190" s="536"/>
      <c r="S190" s="536"/>
    </row>
    <row r="191" spans="1:19" s="171" customFormat="1" ht="24" customHeight="1">
      <c r="A191" s="187"/>
      <c r="B191" s="537" t="s">
        <v>266</v>
      </c>
      <c r="C191" s="538"/>
      <c r="D191" s="538"/>
      <c r="E191" s="538"/>
      <c r="F191" s="538"/>
      <c r="G191" s="539"/>
      <c r="H191" s="547"/>
      <c r="I191" s="188"/>
      <c r="J191" s="549"/>
      <c r="K191" s="536"/>
      <c r="L191" s="536"/>
      <c r="M191" s="536"/>
      <c r="N191" s="536"/>
      <c r="O191" s="536"/>
      <c r="P191" s="536"/>
      <c r="Q191" s="536"/>
      <c r="R191" s="536"/>
      <c r="S191" s="536"/>
    </row>
    <row r="192" spans="1:19" s="171" customFormat="1" ht="24" customHeight="1">
      <c r="A192" s="187"/>
      <c r="B192" s="540" t="s">
        <v>267</v>
      </c>
      <c r="C192" s="541"/>
      <c r="D192" s="541"/>
      <c r="E192" s="541"/>
      <c r="F192" s="541"/>
      <c r="G192" s="542"/>
      <c r="H192" s="548"/>
      <c r="I192" s="188"/>
      <c r="J192" s="532"/>
      <c r="K192" s="524"/>
      <c r="L192" s="524"/>
      <c r="M192" s="524"/>
      <c r="N192" s="524"/>
      <c r="O192" s="524"/>
      <c r="P192" s="524"/>
      <c r="Q192" s="524"/>
      <c r="R192" s="524"/>
      <c r="S192" s="524"/>
    </row>
    <row r="193" spans="1:19" s="171" customFormat="1" ht="24" customHeight="1">
      <c r="A193" s="187"/>
      <c r="B193" s="525" t="s">
        <v>268</v>
      </c>
      <c r="C193" s="526"/>
      <c r="D193" s="526"/>
      <c r="E193" s="526"/>
      <c r="F193" s="526"/>
      <c r="G193" s="527"/>
      <c r="H193" s="119" t="s">
        <v>269</v>
      </c>
      <c r="I193" s="528"/>
      <c r="J193" s="531"/>
      <c r="K193" s="523"/>
      <c r="L193" s="523"/>
      <c r="M193" s="523"/>
      <c r="N193" s="523"/>
      <c r="O193" s="523"/>
      <c r="P193" s="523"/>
      <c r="Q193" s="523"/>
      <c r="R193" s="523"/>
      <c r="S193" s="523"/>
    </row>
    <row r="194" spans="1:19" s="171" customFormat="1" ht="22.5" customHeight="1">
      <c r="A194" s="166"/>
      <c r="B194" s="533" t="s">
        <v>270</v>
      </c>
      <c r="C194" s="534"/>
      <c r="D194" s="535"/>
      <c r="E194" s="189" t="s">
        <v>271</v>
      </c>
      <c r="F194" s="189" t="s">
        <v>168</v>
      </c>
      <c r="G194" s="190" t="s">
        <v>42</v>
      </c>
      <c r="H194" s="181" t="s">
        <v>272</v>
      </c>
      <c r="I194" s="529"/>
      <c r="J194" s="532"/>
      <c r="K194" s="524"/>
      <c r="L194" s="524"/>
      <c r="M194" s="524"/>
      <c r="N194" s="524"/>
      <c r="O194" s="524"/>
      <c r="P194" s="524"/>
      <c r="Q194" s="524"/>
      <c r="R194" s="524"/>
      <c r="S194" s="524"/>
    </row>
    <row r="195" spans="1:19" s="171" customFormat="1" ht="24" customHeight="1">
      <c r="A195" s="166"/>
      <c r="B195" s="514" t="s">
        <v>273</v>
      </c>
      <c r="C195" s="515"/>
      <c r="D195" s="516"/>
      <c r="E195" s="191"/>
      <c r="F195" s="191"/>
      <c r="G195" s="192" t="e">
        <f>F195*100/E195</f>
        <v>#DIV/0!</v>
      </c>
      <c r="H195" s="181" t="s">
        <v>274</v>
      </c>
      <c r="I195" s="529"/>
      <c r="J195" s="185">
        <v>5</v>
      </c>
      <c r="K195" s="186"/>
      <c r="L195" s="186"/>
      <c r="M195" s="186"/>
      <c r="N195" s="186"/>
      <c r="O195" s="186"/>
      <c r="P195" s="186"/>
      <c r="Q195" s="186"/>
      <c r="R195" s="186"/>
      <c r="S195" s="186"/>
    </row>
    <row r="196" spans="1:19" s="171" customFormat="1" ht="24" customHeight="1">
      <c r="A196" s="193"/>
      <c r="B196" s="514" t="s">
        <v>275</v>
      </c>
      <c r="C196" s="515"/>
      <c r="D196" s="516"/>
      <c r="E196" s="191"/>
      <c r="F196" s="191"/>
      <c r="G196" s="192" t="e">
        <f t="shared" ref="G196:G198" si="47">F196*100/E196</f>
        <v>#DIV/0!</v>
      </c>
      <c r="H196" s="181"/>
      <c r="I196" s="529"/>
      <c r="J196" s="185">
        <v>5</v>
      </c>
      <c r="K196" s="186"/>
      <c r="L196" s="186"/>
      <c r="M196" s="186"/>
      <c r="N196" s="186"/>
      <c r="O196" s="186"/>
      <c r="P196" s="186"/>
      <c r="Q196" s="186"/>
      <c r="R196" s="186"/>
      <c r="S196" s="186"/>
    </row>
    <row r="197" spans="1:19" s="171" customFormat="1" ht="24" customHeight="1">
      <c r="A197" s="166"/>
      <c r="B197" s="514" t="s">
        <v>276</v>
      </c>
      <c r="C197" s="515"/>
      <c r="D197" s="516"/>
      <c r="E197" s="191"/>
      <c r="F197" s="191"/>
      <c r="G197" s="192" t="e">
        <f t="shared" si="47"/>
        <v>#DIV/0!</v>
      </c>
      <c r="H197" s="181"/>
      <c r="I197" s="529"/>
      <c r="J197" s="185">
        <v>5</v>
      </c>
      <c r="K197" s="186"/>
      <c r="L197" s="186"/>
      <c r="M197" s="186"/>
      <c r="N197" s="186"/>
      <c r="O197" s="186"/>
      <c r="P197" s="186"/>
      <c r="Q197" s="186"/>
      <c r="R197" s="186"/>
      <c r="S197" s="186"/>
    </row>
    <row r="198" spans="1:19" s="171" customFormat="1" ht="40.5" customHeight="1">
      <c r="A198" s="193"/>
      <c r="B198" s="514" t="s">
        <v>277</v>
      </c>
      <c r="C198" s="515"/>
      <c r="D198" s="516"/>
      <c r="E198" s="191"/>
      <c r="F198" s="191"/>
      <c r="G198" s="192" t="e">
        <f t="shared" si="47"/>
        <v>#DIV/0!</v>
      </c>
      <c r="H198" s="194"/>
      <c r="I198" s="530"/>
      <c r="J198" s="185">
        <v>5</v>
      </c>
      <c r="K198" s="186"/>
      <c r="L198" s="186"/>
      <c r="M198" s="186"/>
      <c r="N198" s="186"/>
      <c r="O198" s="186"/>
      <c r="P198" s="186"/>
      <c r="Q198" s="186"/>
      <c r="R198" s="186"/>
      <c r="S198" s="186"/>
    </row>
    <row r="199" spans="1:19" s="171" customFormat="1" ht="25.5" customHeight="1">
      <c r="A199" s="195"/>
      <c r="B199" s="196"/>
      <c r="C199" s="196"/>
      <c r="D199" s="196"/>
      <c r="E199" s="197"/>
      <c r="F199" s="197"/>
      <c r="G199" s="198"/>
      <c r="H199" s="199"/>
      <c r="I199" s="200"/>
      <c r="J199" s="201"/>
      <c r="K199" s="202"/>
      <c r="L199" s="202"/>
      <c r="M199" s="202"/>
      <c r="N199" s="202"/>
      <c r="O199" s="202"/>
      <c r="P199" s="202"/>
      <c r="Q199" s="202"/>
      <c r="R199" s="202"/>
      <c r="S199" s="202"/>
    </row>
    <row r="200" spans="1:19" s="171" customFormat="1" ht="27" customHeight="1">
      <c r="A200" s="195"/>
      <c r="B200" s="196"/>
      <c r="C200" s="196"/>
      <c r="D200" s="196"/>
      <c r="E200" s="197"/>
      <c r="F200" s="197"/>
      <c r="G200" s="198"/>
      <c r="H200" s="199"/>
      <c r="I200" s="59" t="s">
        <v>16</v>
      </c>
      <c r="J200" s="156">
        <v>2.5</v>
      </c>
      <c r="K200" s="149">
        <f>K201*3/10</f>
        <v>0</v>
      </c>
      <c r="L200" s="149">
        <f t="shared" ref="L200:S200" si="48">L201*3/10</f>
        <v>0</v>
      </c>
      <c r="M200" s="149">
        <f t="shared" si="48"/>
        <v>0</v>
      </c>
      <c r="N200" s="149">
        <f t="shared" si="48"/>
        <v>0</v>
      </c>
      <c r="O200" s="149">
        <f t="shared" si="48"/>
        <v>0</v>
      </c>
      <c r="P200" s="149">
        <f t="shared" si="48"/>
        <v>0</v>
      </c>
      <c r="Q200" s="149">
        <f t="shared" si="48"/>
        <v>0</v>
      </c>
      <c r="R200" s="149">
        <f t="shared" si="48"/>
        <v>0</v>
      </c>
      <c r="S200" s="149">
        <f t="shared" si="48"/>
        <v>0</v>
      </c>
    </row>
    <row r="201" spans="1:19" ht="43.5" customHeight="1">
      <c r="A201" s="71">
        <v>18</v>
      </c>
      <c r="B201" s="499" t="s">
        <v>278</v>
      </c>
      <c r="C201" s="500"/>
      <c r="D201" s="500"/>
      <c r="E201" s="500"/>
      <c r="F201" s="500"/>
      <c r="G201" s="501"/>
      <c r="H201" s="203"/>
      <c r="I201" s="158" t="s">
        <v>279</v>
      </c>
      <c r="J201" s="39">
        <v>10</v>
      </c>
      <c r="K201" s="163">
        <f>K202*10/20</f>
        <v>0</v>
      </c>
      <c r="L201" s="163">
        <f t="shared" ref="L201:S201" si="49">L202*10/20</f>
        <v>0</v>
      </c>
      <c r="M201" s="163">
        <f t="shared" si="49"/>
        <v>0</v>
      </c>
      <c r="N201" s="163">
        <f t="shared" si="49"/>
        <v>0</v>
      </c>
      <c r="O201" s="163">
        <f t="shared" si="49"/>
        <v>0</v>
      </c>
      <c r="P201" s="163">
        <f t="shared" si="49"/>
        <v>0</v>
      </c>
      <c r="Q201" s="163">
        <f t="shared" si="49"/>
        <v>0</v>
      </c>
      <c r="R201" s="163">
        <f t="shared" si="49"/>
        <v>0</v>
      </c>
      <c r="S201" s="163">
        <f t="shared" si="49"/>
        <v>0</v>
      </c>
    </row>
    <row r="202" spans="1:19" ht="91.5" customHeight="1">
      <c r="A202" s="57"/>
      <c r="B202" s="448" t="s">
        <v>280</v>
      </c>
      <c r="C202" s="449"/>
      <c r="D202" s="449"/>
      <c r="E202" s="449"/>
      <c r="F202" s="449"/>
      <c r="G202" s="450"/>
      <c r="H202" s="204" t="s">
        <v>31</v>
      </c>
      <c r="I202" s="48"/>
      <c r="J202" s="205" t="s">
        <v>68</v>
      </c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ht="35.25" customHeight="1">
      <c r="A203" s="30"/>
      <c r="B203" s="56"/>
      <c r="C203" s="56"/>
      <c r="D203" s="56"/>
      <c r="E203" s="56"/>
      <c r="F203" s="56"/>
      <c r="G203" s="56"/>
      <c r="H203" s="15"/>
      <c r="I203" s="12"/>
      <c r="J203" s="34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33" customHeight="1">
      <c r="A204" s="30"/>
      <c r="B204" s="56"/>
      <c r="C204" s="56"/>
      <c r="D204" s="56"/>
      <c r="E204" s="56"/>
      <c r="F204" s="56"/>
      <c r="G204" s="56"/>
      <c r="H204" s="15"/>
      <c r="I204" s="59" t="s">
        <v>16</v>
      </c>
      <c r="J204" s="156">
        <v>4</v>
      </c>
      <c r="K204" s="149">
        <f>K205*4/5</f>
        <v>0</v>
      </c>
      <c r="L204" s="149">
        <f t="shared" ref="L204:S204" si="50">L205*4/5</f>
        <v>0</v>
      </c>
      <c r="M204" s="149">
        <f t="shared" si="50"/>
        <v>0</v>
      </c>
      <c r="N204" s="149">
        <f t="shared" si="50"/>
        <v>0</v>
      </c>
      <c r="O204" s="149">
        <f t="shared" si="50"/>
        <v>0</v>
      </c>
      <c r="P204" s="149">
        <f t="shared" si="50"/>
        <v>0</v>
      </c>
      <c r="Q204" s="149">
        <f t="shared" si="50"/>
        <v>0</v>
      </c>
      <c r="R204" s="149">
        <f t="shared" si="50"/>
        <v>0</v>
      </c>
      <c r="S204" s="149">
        <f t="shared" si="50"/>
        <v>0</v>
      </c>
    </row>
    <row r="205" spans="1:19" ht="45" customHeight="1">
      <c r="A205" s="20">
        <v>19</v>
      </c>
      <c r="B205" s="517" t="s">
        <v>281</v>
      </c>
      <c r="C205" s="518"/>
      <c r="D205" s="518"/>
      <c r="E205" s="518"/>
      <c r="F205" s="518"/>
      <c r="G205" s="519"/>
      <c r="H205" s="206" t="s">
        <v>282</v>
      </c>
      <c r="I205" s="158" t="s">
        <v>283</v>
      </c>
      <c r="J205" s="22">
        <v>5</v>
      </c>
      <c r="K205" s="163">
        <f>K206+K207+K208+K209+K210+K211+K212+K213+K214+K215</f>
        <v>0</v>
      </c>
      <c r="L205" s="163">
        <f t="shared" ref="L205:S205" si="51">L206+L207+L208+L209+L210+L211+L212+L213+L214+L215</f>
        <v>0</v>
      </c>
      <c r="M205" s="163">
        <f t="shared" si="51"/>
        <v>0</v>
      </c>
      <c r="N205" s="163">
        <f t="shared" si="51"/>
        <v>0</v>
      </c>
      <c r="O205" s="163">
        <f t="shared" si="51"/>
        <v>0</v>
      </c>
      <c r="P205" s="163">
        <f t="shared" si="51"/>
        <v>0</v>
      </c>
      <c r="Q205" s="163">
        <f t="shared" si="51"/>
        <v>0</v>
      </c>
      <c r="R205" s="163">
        <f t="shared" si="51"/>
        <v>0</v>
      </c>
      <c r="S205" s="163">
        <f t="shared" si="51"/>
        <v>0</v>
      </c>
    </row>
    <row r="206" spans="1:19" ht="48.75" customHeight="1">
      <c r="A206" s="452"/>
      <c r="B206" s="508" t="s">
        <v>284</v>
      </c>
      <c r="C206" s="509"/>
      <c r="D206" s="509"/>
      <c r="E206" s="509"/>
      <c r="F206" s="509"/>
      <c r="G206" s="510"/>
      <c r="H206" s="207" t="s">
        <v>285</v>
      </c>
      <c r="I206" s="48" t="s">
        <v>286</v>
      </c>
      <c r="J206" s="208">
        <v>1</v>
      </c>
      <c r="K206" s="51"/>
      <c r="L206" s="51"/>
      <c r="M206" s="51"/>
      <c r="N206" s="51"/>
      <c r="O206" s="51"/>
      <c r="P206" s="51"/>
      <c r="Q206" s="51"/>
      <c r="R206" s="51"/>
      <c r="S206" s="51"/>
    </row>
    <row r="207" spans="1:19" ht="39" customHeight="1">
      <c r="A207" s="453"/>
      <c r="B207" s="508" t="s">
        <v>287</v>
      </c>
      <c r="C207" s="509"/>
      <c r="D207" s="509"/>
      <c r="E207" s="509"/>
      <c r="F207" s="509"/>
      <c r="G207" s="510"/>
      <c r="H207" s="209" t="s">
        <v>288</v>
      </c>
      <c r="I207" s="44"/>
      <c r="J207" s="208">
        <v>0.25</v>
      </c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ht="29.25" customHeight="1">
      <c r="A208" s="453"/>
      <c r="B208" s="508" t="s">
        <v>289</v>
      </c>
      <c r="C208" s="509"/>
      <c r="D208" s="509"/>
      <c r="E208" s="509"/>
      <c r="F208" s="509"/>
      <c r="G208" s="510"/>
      <c r="H208" s="210"/>
      <c r="I208" s="58"/>
      <c r="J208" s="208">
        <v>0.25</v>
      </c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ht="27.75" customHeight="1">
      <c r="A209" s="453"/>
      <c r="B209" s="508" t="s">
        <v>290</v>
      </c>
      <c r="C209" s="509"/>
      <c r="D209" s="509"/>
      <c r="E209" s="509"/>
      <c r="F209" s="509"/>
      <c r="G209" s="510"/>
      <c r="H209" s="210"/>
      <c r="I209" s="58"/>
      <c r="J209" s="208">
        <v>0.25</v>
      </c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24.75" customHeight="1">
      <c r="A210" s="453"/>
      <c r="B210" s="508" t="s">
        <v>291</v>
      </c>
      <c r="C210" s="509"/>
      <c r="D210" s="509"/>
      <c r="E210" s="509"/>
      <c r="F210" s="509"/>
      <c r="G210" s="510"/>
      <c r="H210" s="211" t="s">
        <v>292</v>
      </c>
      <c r="I210" s="58"/>
      <c r="J210" s="208">
        <v>0.25</v>
      </c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ht="23.25" customHeight="1">
      <c r="A211" s="453"/>
      <c r="B211" s="508" t="s">
        <v>293</v>
      </c>
      <c r="C211" s="509"/>
      <c r="D211" s="509"/>
      <c r="E211" s="509"/>
      <c r="F211" s="509"/>
      <c r="G211" s="510"/>
      <c r="H211" s="211" t="s">
        <v>294</v>
      </c>
      <c r="I211" s="58"/>
      <c r="J211" s="208">
        <v>1</v>
      </c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ht="25.5" customHeight="1">
      <c r="A212" s="453"/>
      <c r="B212" s="508" t="s">
        <v>295</v>
      </c>
      <c r="C212" s="509"/>
      <c r="D212" s="509"/>
      <c r="E212" s="509"/>
      <c r="F212" s="509"/>
      <c r="G212" s="510"/>
      <c r="H212" s="211" t="s">
        <v>296</v>
      </c>
      <c r="I212" s="58"/>
      <c r="J212" s="208">
        <v>0.05</v>
      </c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ht="27" customHeight="1">
      <c r="A213" s="453"/>
      <c r="B213" s="508" t="s">
        <v>297</v>
      </c>
      <c r="C213" s="509"/>
      <c r="D213" s="509"/>
      <c r="E213" s="509"/>
      <c r="F213" s="509"/>
      <c r="G213" s="510"/>
      <c r="H213" s="211" t="s">
        <v>298</v>
      </c>
      <c r="I213" s="58"/>
      <c r="J213" s="208">
        <v>0.5</v>
      </c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ht="22.5" customHeight="1">
      <c r="A214" s="453"/>
      <c r="B214" s="508" t="s">
        <v>299</v>
      </c>
      <c r="C214" s="509"/>
      <c r="D214" s="509"/>
      <c r="E214" s="509"/>
      <c r="F214" s="509"/>
      <c r="G214" s="510"/>
      <c r="H214" s="211" t="s">
        <v>300</v>
      </c>
      <c r="I214" s="58"/>
      <c r="J214" s="208">
        <v>0.5</v>
      </c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ht="31.5" customHeight="1">
      <c r="A215" s="454"/>
      <c r="B215" s="508" t="s">
        <v>301</v>
      </c>
      <c r="C215" s="509"/>
      <c r="D215" s="509"/>
      <c r="E215" s="509"/>
      <c r="F215" s="509"/>
      <c r="G215" s="510"/>
      <c r="H215" s="212" t="s">
        <v>302</v>
      </c>
      <c r="I215" s="58"/>
      <c r="J215" s="208">
        <v>0.5</v>
      </c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ht="31.5" customHeight="1">
      <c r="A216" s="30"/>
      <c r="B216" s="56"/>
      <c r="C216" s="56"/>
      <c r="D216" s="56"/>
      <c r="E216" s="56"/>
      <c r="F216" s="56"/>
      <c r="G216" s="56"/>
      <c r="H216" s="211"/>
      <c r="I216" s="44"/>
      <c r="J216" s="34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31.5" customHeight="1">
      <c r="A217" s="30"/>
      <c r="B217" s="56"/>
      <c r="C217" s="56"/>
      <c r="D217" s="56"/>
      <c r="E217" s="56"/>
      <c r="F217" s="56"/>
      <c r="G217" s="56"/>
      <c r="H217" s="211"/>
      <c r="I217" s="59" t="s">
        <v>16</v>
      </c>
      <c r="J217" s="156">
        <v>4</v>
      </c>
      <c r="K217" s="37">
        <f>K218*4/5</f>
        <v>0</v>
      </c>
      <c r="L217" s="37">
        <f t="shared" ref="L217:S217" si="52">L218*4/5</f>
        <v>0</v>
      </c>
      <c r="M217" s="37">
        <f t="shared" si="52"/>
        <v>0</v>
      </c>
      <c r="N217" s="37">
        <f t="shared" si="52"/>
        <v>0</v>
      </c>
      <c r="O217" s="37">
        <f t="shared" si="52"/>
        <v>0</v>
      </c>
      <c r="P217" s="37">
        <f t="shared" si="52"/>
        <v>0</v>
      </c>
      <c r="Q217" s="37">
        <f t="shared" si="52"/>
        <v>0</v>
      </c>
      <c r="R217" s="37">
        <f t="shared" si="52"/>
        <v>0</v>
      </c>
      <c r="S217" s="37">
        <f t="shared" si="52"/>
        <v>0</v>
      </c>
    </row>
    <row r="218" spans="1:19" ht="21.75" customHeight="1">
      <c r="A218" s="71">
        <v>20</v>
      </c>
      <c r="B218" s="499" t="s">
        <v>303</v>
      </c>
      <c r="C218" s="500"/>
      <c r="D218" s="500"/>
      <c r="E218" s="500"/>
      <c r="F218" s="500"/>
      <c r="G218" s="501"/>
      <c r="H218" s="72"/>
      <c r="I218" s="21" t="s">
        <v>283</v>
      </c>
      <c r="J218" s="39">
        <v>5</v>
      </c>
      <c r="K218" s="163">
        <f>K219+K220+K221+K222+K223+K224+K225</f>
        <v>0</v>
      </c>
      <c r="L218" s="163">
        <f t="shared" ref="L218:S218" si="53">L219+L220+L221+L222+L223+L224+L225</f>
        <v>0</v>
      </c>
      <c r="M218" s="163">
        <f t="shared" si="53"/>
        <v>0</v>
      </c>
      <c r="N218" s="163">
        <f t="shared" si="53"/>
        <v>0</v>
      </c>
      <c r="O218" s="163">
        <f t="shared" si="53"/>
        <v>0</v>
      </c>
      <c r="P218" s="163">
        <f t="shared" si="53"/>
        <v>0</v>
      </c>
      <c r="Q218" s="163">
        <f t="shared" si="53"/>
        <v>0</v>
      </c>
      <c r="R218" s="163">
        <f t="shared" si="53"/>
        <v>0</v>
      </c>
      <c r="S218" s="163">
        <f t="shared" si="53"/>
        <v>0</v>
      </c>
    </row>
    <row r="219" spans="1:19" ht="45.75" customHeight="1">
      <c r="A219" s="452"/>
      <c r="B219" s="508" t="s">
        <v>304</v>
      </c>
      <c r="C219" s="509"/>
      <c r="D219" s="509"/>
      <c r="E219" s="509"/>
      <c r="F219" s="509"/>
      <c r="G219" s="510"/>
      <c r="H219" s="213" t="s">
        <v>285</v>
      </c>
      <c r="I219" s="511" t="s">
        <v>305</v>
      </c>
      <c r="J219" s="214">
        <v>1</v>
      </c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ht="43.5" customHeight="1">
      <c r="A220" s="453"/>
      <c r="B220" s="508" t="s">
        <v>306</v>
      </c>
      <c r="C220" s="509"/>
      <c r="D220" s="509"/>
      <c r="E220" s="509"/>
      <c r="F220" s="509"/>
      <c r="G220" s="510"/>
      <c r="H220" s="215" t="s">
        <v>307</v>
      </c>
      <c r="I220" s="512"/>
      <c r="J220" s="214">
        <v>1</v>
      </c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ht="21.75" customHeight="1">
      <c r="A221" s="453"/>
      <c r="B221" s="508" t="s">
        <v>308</v>
      </c>
      <c r="C221" s="509"/>
      <c r="D221" s="509"/>
      <c r="E221" s="509"/>
      <c r="F221" s="509"/>
      <c r="G221" s="510"/>
      <c r="H221" s="215" t="s">
        <v>309</v>
      </c>
      <c r="I221" s="512"/>
      <c r="J221" s="214">
        <v>0.2</v>
      </c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ht="21.75" customHeight="1">
      <c r="A222" s="453"/>
      <c r="B222" s="508" t="s">
        <v>310</v>
      </c>
      <c r="C222" s="509"/>
      <c r="D222" s="509"/>
      <c r="E222" s="509"/>
      <c r="F222" s="509"/>
      <c r="G222" s="510"/>
      <c r="H222" s="215" t="s">
        <v>311</v>
      </c>
      <c r="I222" s="512"/>
      <c r="J222" s="214">
        <v>0.8</v>
      </c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ht="21.75" customHeight="1">
      <c r="A223" s="453"/>
      <c r="B223" s="508" t="s">
        <v>312</v>
      </c>
      <c r="C223" s="509"/>
      <c r="D223" s="509"/>
      <c r="E223" s="509"/>
      <c r="F223" s="509"/>
      <c r="G223" s="510"/>
      <c r="H223" s="215" t="s">
        <v>313</v>
      </c>
      <c r="I223" s="512"/>
      <c r="J223" s="214">
        <v>1</v>
      </c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19" ht="21.75" customHeight="1">
      <c r="A224" s="453"/>
      <c r="B224" s="508" t="s">
        <v>314</v>
      </c>
      <c r="C224" s="509"/>
      <c r="D224" s="509"/>
      <c r="E224" s="509"/>
      <c r="F224" s="509"/>
      <c r="G224" s="510"/>
      <c r="H224" s="216"/>
      <c r="I224" s="512"/>
      <c r="J224" s="214">
        <v>0.05</v>
      </c>
      <c r="K224" s="51"/>
      <c r="L224" s="51"/>
      <c r="M224" s="51"/>
      <c r="N224" s="51"/>
      <c r="O224" s="51"/>
      <c r="P224" s="51"/>
      <c r="Q224" s="51"/>
      <c r="R224" s="51"/>
      <c r="S224" s="51"/>
    </row>
    <row r="225" spans="1:19" ht="21.75" customHeight="1">
      <c r="A225" s="454"/>
      <c r="B225" s="508" t="s">
        <v>315</v>
      </c>
      <c r="C225" s="509"/>
      <c r="D225" s="509"/>
      <c r="E225" s="509"/>
      <c r="F225" s="509"/>
      <c r="G225" s="510"/>
      <c r="H225" s="217"/>
      <c r="I225" s="513"/>
      <c r="J225" s="214">
        <v>0.5</v>
      </c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21.75" customHeight="1">
      <c r="A226" s="30"/>
      <c r="B226" s="218"/>
      <c r="C226" s="218"/>
      <c r="D226" s="218"/>
      <c r="E226" s="218"/>
      <c r="F226" s="218"/>
      <c r="G226" s="218"/>
      <c r="H226" s="219"/>
      <c r="I226" s="44"/>
      <c r="J226" s="34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21.75" customHeight="1">
      <c r="A227" s="30"/>
      <c r="B227" s="56"/>
      <c r="C227" s="56"/>
      <c r="D227" s="56"/>
      <c r="E227" s="56"/>
      <c r="F227" s="56"/>
      <c r="G227" s="56"/>
      <c r="H227" s="219"/>
      <c r="I227" s="115" t="s">
        <v>16</v>
      </c>
      <c r="J227" s="161">
        <v>3.5</v>
      </c>
      <c r="K227" s="220">
        <f>K228*4/5</f>
        <v>0</v>
      </c>
      <c r="L227" s="220">
        <f t="shared" ref="L227:S227" si="54">L228*4/5</f>
        <v>0</v>
      </c>
      <c r="M227" s="220">
        <f t="shared" si="54"/>
        <v>0</v>
      </c>
      <c r="N227" s="220">
        <f t="shared" si="54"/>
        <v>0</v>
      </c>
      <c r="O227" s="220">
        <f t="shared" si="54"/>
        <v>0</v>
      </c>
      <c r="P227" s="220">
        <f t="shared" si="54"/>
        <v>0</v>
      </c>
      <c r="Q227" s="220">
        <f t="shared" si="54"/>
        <v>0</v>
      </c>
      <c r="R227" s="220">
        <f t="shared" si="54"/>
        <v>0</v>
      </c>
      <c r="S227" s="220">
        <f t="shared" si="54"/>
        <v>0</v>
      </c>
    </row>
    <row r="228" spans="1:19" ht="22.5" customHeight="1">
      <c r="A228" s="20">
        <v>21</v>
      </c>
      <c r="B228" s="447" t="s">
        <v>316</v>
      </c>
      <c r="C228" s="447"/>
      <c r="D228" s="447"/>
      <c r="E228" s="447"/>
      <c r="F228" s="447"/>
      <c r="G228" s="447"/>
      <c r="H228" s="221"/>
      <c r="I228" s="21" t="s">
        <v>317</v>
      </c>
      <c r="J228" s="22">
        <v>5</v>
      </c>
      <c r="K228" s="163"/>
      <c r="L228" s="163"/>
      <c r="M228" s="163"/>
      <c r="N228" s="163"/>
      <c r="O228" s="163"/>
      <c r="P228" s="163"/>
      <c r="Q228" s="163"/>
      <c r="R228" s="163"/>
      <c r="S228" s="163"/>
    </row>
    <row r="229" spans="1:19" ht="19.5" customHeight="1">
      <c r="A229" s="222"/>
      <c r="B229" s="496" t="s">
        <v>318</v>
      </c>
      <c r="C229" s="497"/>
      <c r="D229" s="497"/>
      <c r="E229" s="497"/>
      <c r="F229" s="497"/>
      <c r="G229" s="498"/>
      <c r="H229" s="511" t="s">
        <v>319</v>
      </c>
      <c r="I229" s="520"/>
      <c r="J229" s="502"/>
      <c r="K229" s="505"/>
      <c r="L229" s="505"/>
      <c r="M229" s="505"/>
      <c r="N229" s="505"/>
      <c r="O229" s="505"/>
      <c r="P229" s="505"/>
      <c r="Q229" s="505"/>
      <c r="R229" s="505"/>
      <c r="S229" s="505"/>
    </row>
    <row r="230" spans="1:19" ht="19.5" customHeight="1">
      <c r="A230" s="223"/>
      <c r="B230" s="490" t="s">
        <v>320</v>
      </c>
      <c r="C230" s="491"/>
      <c r="D230" s="491"/>
      <c r="E230" s="491"/>
      <c r="F230" s="491"/>
      <c r="G230" s="492"/>
      <c r="H230" s="512"/>
      <c r="I230" s="521"/>
      <c r="J230" s="503"/>
      <c r="K230" s="506"/>
      <c r="L230" s="506"/>
      <c r="M230" s="506"/>
      <c r="N230" s="506"/>
      <c r="O230" s="506"/>
      <c r="P230" s="506"/>
      <c r="Q230" s="506"/>
      <c r="R230" s="506"/>
      <c r="S230" s="506"/>
    </row>
    <row r="231" spans="1:19" ht="19.5" customHeight="1">
      <c r="A231" s="223"/>
      <c r="B231" s="490" t="s">
        <v>321</v>
      </c>
      <c r="C231" s="491"/>
      <c r="D231" s="491"/>
      <c r="E231" s="491"/>
      <c r="F231" s="491"/>
      <c r="G231" s="492"/>
      <c r="H231" s="512"/>
      <c r="I231" s="521"/>
      <c r="J231" s="503"/>
      <c r="K231" s="506"/>
      <c r="L231" s="506"/>
      <c r="M231" s="506"/>
      <c r="N231" s="506"/>
      <c r="O231" s="506"/>
      <c r="P231" s="506"/>
      <c r="Q231" s="506"/>
      <c r="R231" s="506"/>
      <c r="S231" s="506"/>
    </row>
    <row r="232" spans="1:19" ht="19.5" customHeight="1">
      <c r="A232" s="223"/>
      <c r="B232" s="490" t="s">
        <v>322</v>
      </c>
      <c r="C232" s="491"/>
      <c r="D232" s="491"/>
      <c r="E232" s="491"/>
      <c r="F232" s="491"/>
      <c r="G232" s="492"/>
      <c r="H232" s="512"/>
      <c r="I232" s="521"/>
      <c r="J232" s="503"/>
      <c r="K232" s="506"/>
      <c r="L232" s="506"/>
      <c r="M232" s="506"/>
      <c r="N232" s="506"/>
      <c r="O232" s="506"/>
      <c r="P232" s="506"/>
      <c r="Q232" s="506"/>
      <c r="R232" s="506"/>
      <c r="S232" s="506"/>
    </row>
    <row r="233" spans="1:19" ht="19.5" customHeight="1">
      <c r="A233" s="224"/>
      <c r="B233" s="493" t="s">
        <v>323</v>
      </c>
      <c r="C233" s="494"/>
      <c r="D233" s="494"/>
      <c r="E233" s="494"/>
      <c r="F233" s="494"/>
      <c r="G233" s="495"/>
      <c r="H233" s="513"/>
      <c r="I233" s="522"/>
      <c r="J233" s="504"/>
      <c r="K233" s="507"/>
      <c r="L233" s="507"/>
      <c r="M233" s="507"/>
      <c r="N233" s="507"/>
      <c r="O233" s="507"/>
      <c r="P233" s="507"/>
      <c r="Q233" s="507"/>
      <c r="R233" s="507"/>
      <c r="S233" s="507"/>
    </row>
    <row r="234" spans="1:19" ht="19.5" customHeight="1">
      <c r="A234" s="30"/>
      <c r="B234" s="56"/>
      <c r="C234" s="56"/>
      <c r="D234" s="56"/>
      <c r="E234" s="56"/>
      <c r="F234" s="56"/>
      <c r="G234" s="56"/>
      <c r="H234" s="15"/>
      <c r="I234" s="44"/>
      <c r="J234" s="34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9.5" customHeight="1">
      <c r="A235" s="30"/>
      <c r="B235" s="56"/>
      <c r="C235" s="56"/>
      <c r="D235" s="56"/>
      <c r="E235" s="56"/>
      <c r="F235" s="56"/>
      <c r="G235" s="56"/>
      <c r="H235" s="15"/>
      <c r="I235" s="115" t="s">
        <v>16</v>
      </c>
      <c r="J235" s="161">
        <v>2.5</v>
      </c>
      <c r="K235" s="220">
        <f>K236*3/5</f>
        <v>0</v>
      </c>
      <c r="L235" s="220">
        <f t="shared" ref="L235:S235" si="55">L236*3/5</f>
        <v>0</v>
      </c>
      <c r="M235" s="220">
        <f t="shared" si="55"/>
        <v>0</v>
      </c>
      <c r="N235" s="220">
        <f t="shared" si="55"/>
        <v>0</v>
      </c>
      <c r="O235" s="220">
        <f t="shared" si="55"/>
        <v>0</v>
      </c>
      <c r="P235" s="220">
        <f t="shared" si="55"/>
        <v>0</v>
      </c>
      <c r="Q235" s="220">
        <f t="shared" si="55"/>
        <v>0</v>
      </c>
      <c r="R235" s="220">
        <f t="shared" si="55"/>
        <v>0</v>
      </c>
      <c r="S235" s="220">
        <f t="shared" si="55"/>
        <v>0</v>
      </c>
    </row>
    <row r="236" spans="1:19" ht="21.75" customHeight="1">
      <c r="A236" s="20">
        <v>22</v>
      </c>
      <c r="B236" s="447" t="s">
        <v>324</v>
      </c>
      <c r="C236" s="447"/>
      <c r="D236" s="447"/>
      <c r="E236" s="447"/>
      <c r="F236" s="447"/>
      <c r="G236" s="447"/>
      <c r="H236" s="21"/>
      <c r="I236" s="38" t="s">
        <v>317</v>
      </c>
      <c r="J236" s="22">
        <v>5</v>
      </c>
      <c r="K236" s="163"/>
      <c r="L236" s="163"/>
      <c r="M236" s="163"/>
      <c r="N236" s="163"/>
      <c r="O236" s="163"/>
      <c r="P236" s="163"/>
      <c r="Q236" s="163"/>
      <c r="R236" s="163"/>
      <c r="S236" s="163"/>
    </row>
    <row r="237" spans="1:19" ht="152.25" customHeight="1">
      <c r="A237" s="225"/>
      <c r="B237" s="496" t="s">
        <v>325</v>
      </c>
      <c r="C237" s="497"/>
      <c r="D237" s="497"/>
      <c r="E237" s="497"/>
      <c r="F237" s="497"/>
      <c r="G237" s="498"/>
      <c r="H237" s="64" t="s">
        <v>326</v>
      </c>
      <c r="I237" s="49"/>
      <c r="J237" s="205"/>
      <c r="K237" s="51"/>
      <c r="L237" s="51"/>
      <c r="M237" s="51"/>
      <c r="N237" s="51"/>
      <c r="O237" s="51"/>
      <c r="P237" s="51"/>
      <c r="Q237" s="51"/>
      <c r="R237" s="51"/>
      <c r="S237" s="51"/>
    </row>
    <row r="238" spans="1:19" ht="22.5" customHeight="1">
      <c r="A238" s="226"/>
      <c r="B238" s="227"/>
      <c r="C238" s="227"/>
      <c r="D238" s="227"/>
      <c r="E238" s="227"/>
      <c r="F238" s="227"/>
      <c r="G238" s="227"/>
      <c r="H238" s="228"/>
      <c r="I238" s="32"/>
      <c r="J238" s="34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26.25" customHeight="1">
      <c r="A239" s="30"/>
      <c r="B239" s="56"/>
      <c r="C239" s="56"/>
      <c r="D239" s="56"/>
      <c r="E239" s="56"/>
      <c r="F239" s="56"/>
      <c r="G239" s="56"/>
      <c r="H239" s="12"/>
      <c r="I239" s="59" t="s">
        <v>16</v>
      </c>
      <c r="J239" s="18">
        <v>3.5</v>
      </c>
      <c r="K239" s="37">
        <f>K240</f>
        <v>0</v>
      </c>
      <c r="L239" s="37">
        <f t="shared" ref="L239:S239" si="56">L240</f>
        <v>0</v>
      </c>
      <c r="M239" s="37">
        <f t="shared" si="56"/>
        <v>0</v>
      </c>
      <c r="N239" s="37">
        <f t="shared" si="56"/>
        <v>0</v>
      </c>
      <c r="O239" s="37">
        <f t="shared" si="56"/>
        <v>0</v>
      </c>
      <c r="P239" s="37">
        <f t="shared" si="56"/>
        <v>0</v>
      </c>
      <c r="Q239" s="37">
        <f t="shared" si="56"/>
        <v>0</v>
      </c>
      <c r="R239" s="37">
        <f t="shared" si="56"/>
        <v>0</v>
      </c>
      <c r="S239" s="37">
        <f t="shared" si="56"/>
        <v>0</v>
      </c>
    </row>
    <row r="240" spans="1:19" ht="22.5" customHeight="1">
      <c r="A240" s="71">
        <v>23</v>
      </c>
      <c r="B240" s="499" t="s">
        <v>327</v>
      </c>
      <c r="C240" s="500"/>
      <c r="D240" s="500"/>
      <c r="E240" s="500"/>
      <c r="F240" s="500"/>
      <c r="G240" s="501"/>
      <c r="H240" s="229"/>
      <c r="I240" s="229" t="s">
        <v>328</v>
      </c>
      <c r="J240" s="46">
        <v>3.5</v>
      </c>
      <c r="K240" s="23">
        <f>K241+K248</f>
        <v>0</v>
      </c>
      <c r="L240" s="23">
        <f t="shared" ref="L240:S240" si="57">L241+L248</f>
        <v>0</v>
      </c>
      <c r="M240" s="23">
        <f t="shared" si="57"/>
        <v>0</v>
      </c>
      <c r="N240" s="23">
        <f t="shared" si="57"/>
        <v>0</v>
      </c>
      <c r="O240" s="23">
        <f t="shared" si="57"/>
        <v>0</v>
      </c>
      <c r="P240" s="23">
        <f t="shared" si="57"/>
        <v>0</v>
      </c>
      <c r="Q240" s="23">
        <f t="shared" si="57"/>
        <v>0</v>
      </c>
      <c r="R240" s="23">
        <f t="shared" si="57"/>
        <v>0</v>
      </c>
      <c r="S240" s="23">
        <f t="shared" si="57"/>
        <v>0</v>
      </c>
    </row>
    <row r="241" spans="1:19" ht="18.75" customHeight="1">
      <c r="A241" s="452"/>
      <c r="B241" s="496" t="s">
        <v>329</v>
      </c>
      <c r="C241" s="497"/>
      <c r="D241" s="497"/>
      <c r="E241" s="497"/>
      <c r="F241" s="497"/>
      <c r="G241" s="498"/>
      <c r="H241" s="230"/>
      <c r="I241" s="230"/>
      <c r="J241" s="502">
        <v>2</v>
      </c>
      <c r="K241" s="487"/>
      <c r="L241" s="487"/>
      <c r="M241" s="487"/>
      <c r="N241" s="487"/>
      <c r="O241" s="487"/>
      <c r="P241" s="487"/>
      <c r="Q241" s="487"/>
      <c r="R241" s="487"/>
      <c r="S241" s="487"/>
    </row>
    <row r="242" spans="1:19" ht="18.75" customHeight="1">
      <c r="A242" s="453"/>
      <c r="B242" s="490" t="s">
        <v>330</v>
      </c>
      <c r="C242" s="491"/>
      <c r="D242" s="491"/>
      <c r="E242" s="491"/>
      <c r="F242" s="491"/>
      <c r="G242" s="492"/>
      <c r="H242" s="231" t="s">
        <v>331</v>
      </c>
      <c r="I242" s="231"/>
      <c r="J242" s="503"/>
      <c r="K242" s="488"/>
      <c r="L242" s="488"/>
      <c r="M242" s="488"/>
      <c r="N242" s="488"/>
      <c r="O242" s="488"/>
      <c r="P242" s="488"/>
      <c r="Q242" s="488"/>
      <c r="R242" s="488"/>
      <c r="S242" s="488"/>
    </row>
    <row r="243" spans="1:19" ht="18.75" customHeight="1">
      <c r="A243" s="453"/>
      <c r="B243" s="490" t="s">
        <v>332</v>
      </c>
      <c r="C243" s="491"/>
      <c r="D243" s="491"/>
      <c r="E243" s="491"/>
      <c r="F243" s="491"/>
      <c r="G243" s="492"/>
      <c r="H243" s="231" t="s">
        <v>333</v>
      </c>
      <c r="I243" s="231"/>
      <c r="J243" s="503"/>
      <c r="K243" s="488"/>
      <c r="L243" s="488"/>
      <c r="M243" s="488"/>
      <c r="N243" s="488"/>
      <c r="O243" s="488"/>
      <c r="P243" s="488"/>
      <c r="Q243" s="488"/>
      <c r="R243" s="488"/>
      <c r="S243" s="488"/>
    </row>
    <row r="244" spans="1:19" ht="18.75" customHeight="1">
      <c r="A244" s="453"/>
      <c r="B244" s="490" t="s">
        <v>334</v>
      </c>
      <c r="C244" s="491"/>
      <c r="D244" s="491"/>
      <c r="E244" s="491"/>
      <c r="F244" s="491"/>
      <c r="G244" s="492"/>
      <c r="H244" s="232" t="s">
        <v>335</v>
      </c>
      <c r="I244" s="231"/>
      <c r="J244" s="503"/>
      <c r="K244" s="488"/>
      <c r="L244" s="488"/>
      <c r="M244" s="488"/>
      <c r="N244" s="488"/>
      <c r="O244" s="488"/>
      <c r="P244" s="488"/>
      <c r="Q244" s="488"/>
      <c r="R244" s="488"/>
      <c r="S244" s="488"/>
    </row>
    <row r="245" spans="1:19" ht="18.75" customHeight="1">
      <c r="A245" s="453"/>
      <c r="B245" s="490" t="s">
        <v>336</v>
      </c>
      <c r="C245" s="491"/>
      <c r="D245" s="491"/>
      <c r="E245" s="491"/>
      <c r="F245" s="491"/>
      <c r="G245" s="492"/>
      <c r="H245" s="232" t="s">
        <v>337</v>
      </c>
      <c r="I245" s="231"/>
      <c r="J245" s="503"/>
      <c r="K245" s="488"/>
      <c r="L245" s="488"/>
      <c r="M245" s="488"/>
      <c r="N245" s="488"/>
      <c r="O245" s="488"/>
      <c r="P245" s="488"/>
      <c r="Q245" s="488"/>
      <c r="R245" s="488"/>
      <c r="S245" s="488"/>
    </row>
    <row r="246" spans="1:19" ht="18.75" customHeight="1">
      <c r="A246" s="453"/>
      <c r="B246" s="490" t="s">
        <v>338</v>
      </c>
      <c r="C246" s="491"/>
      <c r="D246" s="491"/>
      <c r="E246" s="491"/>
      <c r="F246" s="491"/>
      <c r="G246" s="492"/>
      <c r="H246" s="231" t="s">
        <v>339</v>
      </c>
      <c r="I246" s="231"/>
      <c r="J246" s="503"/>
      <c r="K246" s="488"/>
      <c r="L246" s="488"/>
      <c r="M246" s="488"/>
      <c r="N246" s="488"/>
      <c r="O246" s="488"/>
      <c r="P246" s="488"/>
      <c r="Q246" s="488"/>
      <c r="R246" s="488"/>
      <c r="S246" s="488"/>
    </row>
    <row r="247" spans="1:19" ht="18.75" customHeight="1">
      <c r="A247" s="453"/>
      <c r="B247" s="493" t="s">
        <v>340</v>
      </c>
      <c r="C247" s="494"/>
      <c r="D247" s="494"/>
      <c r="E247" s="494"/>
      <c r="F247" s="494"/>
      <c r="G247" s="495"/>
      <c r="H247" s="231" t="s">
        <v>341</v>
      </c>
      <c r="I247" s="231"/>
      <c r="J247" s="504"/>
      <c r="K247" s="489"/>
      <c r="L247" s="489"/>
      <c r="M247" s="489"/>
      <c r="N247" s="489"/>
      <c r="O247" s="489"/>
      <c r="P247" s="489"/>
      <c r="Q247" s="489"/>
      <c r="R247" s="489"/>
      <c r="S247" s="489"/>
    </row>
    <row r="248" spans="1:19" ht="18.75" customHeight="1">
      <c r="A248" s="453"/>
      <c r="B248" s="496" t="s">
        <v>342</v>
      </c>
      <c r="C248" s="497"/>
      <c r="D248" s="497"/>
      <c r="E248" s="497"/>
      <c r="F248" s="497"/>
      <c r="G248" s="498"/>
      <c r="H248" s="233" t="s">
        <v>343</v>
      </c>
      <c r="I248" s="233"/>
      <c r="J248" s="502">
        <v>1.5</v>
      </c>
      <c r="K248" s="487"/>
      <c r="L248" s="487"/>
      <c r="M248" s="487"/>
      <c r="N248" s="487"/>
      <c r="O248" s="487"/>
      <c r="P248" s="487"/>
      <c r="Q248" s="487"/>
      <c r="R248" s="487"/>
      <c r="S248" s="487"/>
    </row>
    <row r="249" spans="1:19" ht="18.75" customHeight="1">
      <c r="A249" s="453"/>
      <c r="B249" s="490" t="s">
        <v>344</v>
      </c>
      <c r="C249" s="491"/>
      <c r="D249" s="491"/>
      <c r="E249" s="491"/>
      <c r="F249" s="491"/>
      <c r="G249" s="492"/>
      <c r="H249" s="234" t="s">
        <v>345</v>
      </c>
      <c r="I249" s="235"/>
      <c r="J249" s="503"/>
      <c r="K249" s="488"/>
      <c r="L249" s="488"/>
      <c r="M249" s="488"/>
      <c r="N249" s="488"/>
      <c r="O249" s="488"/>
      <c r="P249" s="488"/>
      <c r="Q249" s="488"/>
      <c r="R249" s="488"/>
      <c r="S249" s="488"/>
    </row>
    <row r="250" spans="1:19" ht="18.75" customHeight="1">
      <c r="A250" s="453"/>
      <c r="B250" s="490" t="s">
        <v>346</v>
      </c>
      <c r="C250" s="491"/>
      <c r="D250" s="491"/>
      <c r="E250" s="491"/>
      <c r="F250" s="491"/>
      <c r="G250" s="492"/>
      <c r="H250" s="234" t="s">
        <v>347</v>
      </c>
      <c r="I250" s="235"/>
      <c r="J250" s="503"/>
      <c r="K250" s="488"/>
      <c r="L250" s="488"/>
      <c r="M250" s="488"/>
      <c r="N250" s="488"/>
      <c r="O250" s="488"/>
      <c r="P250" s="488"/>
      <c r="Q250" s="488"/>
      <c r="R250" s="488"/>
      <c r="S250" s="488"/>
    </row>
    <row r="251" spans="1:19" ht="18.75" customHeight="1">
      <c r="A251" s="453"/>
      <c r="B251" s="490" t="s">
        <v>348</v>
      </c>
      <c r="C251" s="491"/>
      <c r="D251" s="491"/>
      <c r="E251" s="491"/>
      <c r="F251" s="491"/>
      <c r="G251" s="492"/>
      <c r="H251" s="234"/>
      <c r="I251" s="235"/>
      <c r="J251" s="503"/>
      <c r="K251" s="488"/>
      <c r="L251" s="488"/>
      <c r="M251" s="488"/>
      <c r="N251" s="488"/>
      <c r="O251" s="488"/>
      <c r="P251" s="488"/>
      <c r="Q251" s="488"/>
      <c r="R251" s="488"/>
      <c r="S251" s="488"/>
    </row>
    <row r="252" spans="1:19" ht="18.75" customHeight="1">
      <c r="A252" s="453"/>
      <c r="B252" s="490" t="s">
        <v>349</v>
      </c>
      <c r="C252" s="491"/>
      <c r="D252" s="491"/>
      <c r="E252" s="491"/>
      <c r="F252" s="491"/>
      <c r="G252" s="492"/>
      <c r="H252" s="234"/>
      <c r="I252" s="235"/>
      <c r="J252" s="503"/>
      <c r="K252" s="488"/>
      <c r="L252" s="488"/>
      <c r="M252" s="488"/>
      <c r="N252" s="488"/>
      <c r="O252" s="488"/>
      <c r="P252" s="488"/>
      <c r="Q252" s="488"/>
      <c r="R252" s="488"/>
      <c r="S252" s="488"/>
    </row>
    <row r="253" spans="1:19" ht="18.75" customHeight="1">
      <c r="A253" s="453"/>
      <c r="B253" s="490" t="s">
        <v>350</v>
      </c>
      <c r="C253" s="491"/>
      <c r="D253" s="491"/>
      <c r="E253" s="491"/>
      <c r="F253" s="491"/>
      <c r="G253" s="492"/>
      <c r="H253" s="234"/>
      <c r="I253" s="234"/>
      <c r="J253" s="503"/>
      <c r="K253" s="488"/>
      <c r="L253" s="488"/>
      <c r="M253" s="488"/>
      <c r="N253" s="488"/>
      <c r="O253" s="488"/>
      <c r="P253" s="488"/>
      <c r="Q253" s="488"/>
      <c r="R253" s="488"/>
      <c r="S253" s="488"/>
    </row>
    <row r="254" spans="1:19" ht="18.75" customHeight="1">
      <c r="A254" s="453"/>
      <c r="B254" s="490" t="s">
        <v>351</v>
      </c>
      <c r="C254" s="491"/>
      <c r="D254" s="491"/>
      <c r="E254" s="491"/>
      <c r="F254" s="491"/>
      <c r="G254" s="492"/>
      <c r="H254" s="234"/>
      <c r="I254" s="234"/>
      <c r="J254" s="503"/>
      <c r="K254" s="488"/>
      <c r="L254" s="488"/>
      <c r="M254" s="488"/>
      <c r="N254" s="488"/>
      <c r="O254" s="488"/>
      <c r="P254" s="488"/>
      <c r="Q254" s="488"/>
      <c r="R254" s="488"/>
      <c r="S254" s="488"/>
    </row>
    <row r="255" spans="1:19" ht="18.75" customHeight="1">
      <c r="A255" s="453"/>
      <c r="B255" s="490" t="s">
        <v>352</v>
      </c>
      <c r="C255" s="491"/>
      <c r="D255" s="491"/>
      <c r="E255" s="491"/>
      <c r="F255" s="491"/>
      <c r="G255" s="492"/>
      <c r="H255" s="234"/>
      <c r="I255" s="234"/>
      <c r="J255" s="503"/>
      <c r="K255" s="488"/>
      <c r="L255" s="488"/>
      <c r="M255" s="488"/>
      <c r="N255" s="488"/>
      <c r="O255" s="488"/>
      <c r="P255" s="488"/>
      <c r="Q255" s="488"/>
      <c r="R255" s="488"/>
      <c r="S255" s="488"/>
    </row>
    <row r="256" spans="1:19" ht="18.75" customHeight="1">
      <c r="A256" s="453"/>
      <c r="B256" s="490" t="s">
        <v>353</v>
      </c>
      <c r="C256" s="491"/>
      <c r="D256" s="491"/>
      <c r="E256" s="491"/>
      <c r="F256" s="491"/>
      <c r="G256" s="492"/>
      <c r="H256" s="234"/>
      <c r="I256" s="234"/>
      <c r="J256" s="503"/>
      <c r="K256" s="488"/>
      <c r="L256" s="488"/>
      <c r="M256" s="488"/>
      <c r="N256" s="488"/>
      <c r="O256" s="488"/>
      <c r="P256" s="488"/>
      <c r="Q256" s="488"/>
      <c r="R256" s="488"/>
      <c r="S256" s="488"/>
    </row>
    <row r="257" spans="1:19" ht="18.75" customHeight="1">
      <c r="A257" s="453"/>
      <c r="B257" s="490" t="s">
        <v>354</v>
      </c>
      <c r="C257" s="491"/>
      <c r="D257" s="491"/>
      <c r="E257" s="491"/>
      <c r="F257" s="491"/>
      <c r="G257" s="492"/>
      <c r="H257" s="234"/>
      <c r="I257" s="234"/>
      <c r="J257" s="503"/>
      <c r="K257" s="488"/>
      <c r="L257" s="488"/>
      <c r="M257" s="488"/>
      <c r="N257" s="488"/>
      <c r="O257" s="488"/>
      <c r="P257" s="488"/>
      <c r="Q257" s="488"/>
      <c r="R257" s="488"/>
      <c r="S257" s="488"/>
    </row>
    <row r="258" spans="1:19" ht="18.75" customHeight="1">
      <c r="A258" s="454"/>
      <c r="B258" s="493" t="s">
        <v>355</v>
      </c>
      <c r="C258" s="494"/>
      <c r="D258" s="494"/>
      <c r="E258" s="494"/>
      <c r="F258" s="494"/>
      <c r="G258" s="495"/>
      <c r="H258" s="236"/>
      <c r="I258" s="236"/>
      <c r="J258" s="504"/>
      <c r="K258" s="489"/>
      <c r="L258" s="489"/>
      <c r="M258" s="489"/>
      <c r="N258" s="489"/>
      <c r="O258" s="489"/>
      <c r="P258" s="489"/>
      <c r="Q258" s="489"/>
      <c r="R258" s="489"/>
      <c r="S258" s="489"/>
    </row>
    <row r="259" spans="1:19" ht="18.75" customHeight="1">
      <c r="A259" s="30"/>
      <c r="B259" s="56"/>
      <c r="C259" s="56"/>
      <c r="D259" s="56"/>
      <c r="E259" s="56"/>
      <c r="F259" s="56"/>
      <c r="G259" s="56"/>
      <c r="H259" s="44"/>
      <c r="I259" s="44"/>
      <c r="J259" s="34"/>
      <c r="K259" s="237"/>
      <c r="L259" s="237"/>
      <c r="M259" s="237"/>
      <c r="N259" s="237"/>
      <c r="O259" s="237"/>
      <c r="P259" s="237"/>
      <c r="Q259" s="237"/>
      <c r="R259" s="237"/>
      <c r="S259" s="237"/>
    </row>
    <row r="260" spans="1:19" ht="18.75" customHeight="1">
      <c r="A260" s="30"/>
      <c r="B260" s="56"/>
      <c r="C260" s="56"/>
      <c r="D260" s="56"/>
      <c r="E260" s="56"/>
      <c r="F260" s="56"/>
      <c r="G260" s="56"/>
      <c r="H260" s="44"/>
      <c r="I260" s="115" t="s">
        <v>16</v>
      </c>
      <c r="J260" s="116">
        <v>3.5</v>
      </c>
      <c r="K260" s="220">
        <f>K261*4/5</f>
        <v>4</v>
      </c>
      <c r="L260" s="220">
        <f t="shared" ref="L260:S260" si="58">L261*4/5</f>
        <v>4</v>
      </c>
      <c r="M260" s="220">
        <f t="shared" si="58"/>
        <v>4</v>
      </c>
      <c r="N260" s="220">
        <f t="shared" si="58"/>
        <v>4</v>
      </c>
      <c r="O260" s="220">
        <f t="shared" si="58"/>
        <v>4</v>
      </c>
      <c r="P260" s="220">
        <f t="shared" si="58"/>
        <v>4</v>
      </c>
      <c r="Q260" s="220">
        <f t="shared" si="58"/>
        <v>4</v>
      </c>
      <c r="R260" s="220">
        <f t="shared" si="58"/>
        <v>4</v>
      </c>
      <c r="S260" s="220">
        <f t="shared" si="58"/>
        <v>4</v>
      </c>
    </row>
    <row r="261" spans="1:19" ht="22.5" customHeight="1">
      <c r="A261" s="20">
        <v>24</v>
      </c>
      <c r="B261" s="447" t="s">
        <v>356</v>
      </c>
      <c r="C261" s="447"/>
      <c r="D261" s="447"/>
      <c r="E261" s="447"/>
      <c r="F261" s="447"/>
      <c r="G261" s="447"/>
      <c r="H261" s="21"/>
      <c r="I261" s="21"/>
      <c r="J261" s="22">
        <v>5</v>
      </c>
      <c r="K261" s="238">
        <f>IF(K262&gt;=30,1,IF(K262&gt;=27,2,IF(K262&gt;=24,3,IF(K262&gt;=20,4,IF(K262&lt;20,5)))))</f>
        <v>5</v>
      </c>
      <c r="L261" s="238">
        <f t="shared" ref="L261:S261" si="59">IF(L262&gt;=30,1,IF(L262&gt;=27,2,IF(L262&gt;=24,3,IF(L262&gt;=20,4,IF(L262&lt;20,5)))))</f>
        <v>5</v>
      </c>
      <c r="M261" s="238">
        <f t="shared" si="59"/>
        <v>5</v>
      </c>
      <c r="N261" s="238">
        <f t="shared" si="59"/>
        <v>5</v>
      </c>
      <c r="O261" s="238">
        <f t="shared" si="59"/>
        <v>5</v>
      </c>
      <c r="P261" s="238">
        <f t="shared" si="59"/>
        <v>5</v>
      </c>
      <c r="Q261" s="238">
        <f t="shared" si="59"/>
        <v>5</v>
      </c>
      <c r="R261" s="238">
        <f t="shared" si="59"/>
        <v>5</v>
      </c>
      <c r="S261" s="238">
        <f t="shared" si="59"/>
        <v>5</v>
      </c>
    </row>
    <row r="262" spans="1:19" s="36" customFormat="1" ht="134.25" customHeight="1">
      <c r="A262" s="57"/>
      <c r="B262" s="485" t="s">
        <v>357</v>
      </c>
      <c r="C262" s="485"/>
      <c r="D262" s="485"/>
      <c r="E262" s="485"/>
      <c r="F262" s="485"/>
      <c r="G262" s="485"/>
      <c r="H262" s="49" t="s">
        <v>358</v>
      </c>
      <c r="I262" s="49" t="s">
        <v>359</v>
      </c>
      <c r="J262" s="50" t="s">
        <v>68</v>
      </c>
      <c r="K262" s="51"/>
      <c r="L262" s="51"/>
      <c r="M262" s="51"/>
      <c r="N262" s="51"/>
      <c r="O262" s="51"/>
      <c r="P262" s="51"/>
      <c r="Q262" s="51"/>
      <c r="R262" s="51"/>
      <c r="S262" s="51"/>
    </row>
    <row r="263" spans="1:19" s="36" customFormat="1" ht="23.25" customHeight="1">
      <c r="A263" s="30"/>
      <c r="B263" s="56"/>
      <c r="C263" s="56"/>
      <c r="D263" s="56"/>
      <c r="E263" s="56"/>
      <c r="F263" s="56"/>
      <c r="G263" s="56"/>
      <c r="H263" s="32"/>
      <c r="I263" s="32"/>
      <c r="J263" s="34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s="36" customFormat="1" ht="25.5" customHeight="1">
      <c r="A264" s="30"/>
      <c r="B264" s="56"/>
      <c r="C264" s="56"/>
      <c r="D264" s="56"/>
      <c r="E264" s="56"/>
      <c r="F264" s="56"/>
      <c r="G264" s="56"/>
      <c r="H264" s="32"/>
      <c r="I264" s="59" t="s">
        <v>16</v>
      </c>
      <c r="J264" s="18">
        <v>2</v>
      </c>
      <c r="K264" s="37">
        <f>K265*2/3</f>
        <v>0</v>
      </c>
      <c r="L264" s="37">
        <f t="shared" ref="L264:S264" si="60">L265*2/3</f>
        <v>0</v>
      </c>
      <c r="M264" s="37">
        <f t="shared" si="60"/>
        <v>0</v>
      </c>
      <c r="N264" s="37">
        <f t="shared" si="60"/>
        <v>0</v>
      </c>
      <c r="O264" s="37">
        <f t="shared" si="60"/>
        <v>0</v>
      </c>
      <c r="P264" s="37">
        <f t="shared" si="60"/>
        <v>0</v>
      </c>
      <c r="Q264" s="37">
        <f t="shared" si="60"/>
        <v>0</v>
      </c>
      <c r="R264" s="37">
        <f t="shared" si="60"/>
        <v>0</v>
      </c>
      <c r="S264" s="37">
        <f t="shared" si="60"/>
        <v>0</v>
      </c>
    </row>
    <row r="265" spans="1:19" ht="22.5" customHeight="1">
      <c r="A265" s="20">
        <v>25</v>
      </c>
      <c r="B265" s="447" t="s">
        <v>360</v>
      </c>
      <c r="C265" s="447"/>
      <c r="D265" s="447"/>
      <c r="E265" s="447"/>
      <c r="F265" s="447"/>
      <c r="G265" s="447"/>
      <c r="H265" s="21"/>
      <c r="I265" s="239" t="s">
        <v>361</v>
      </c>
      <c r="J265" s="240">
        <v>3</v>
      </c>
      <c r="K265" s="163"/>
      <c r="L265" s="163"/>
      <c r="M265" s="163"/>
      <c r="N265" s="163"/>
      <c r="O265" s="163"/>
      <c r="P265" s="163"/>
      <c r="Q265" s="163"/>
      <c r="R265" s="163"/>
      <c r="S265" s="163"/>
    </row>
    <row r="266" spans="1:19" ht="67.5" customHeight="1">
      <c r="A266" s="486"/>
      <c r="B266" s="241" t="s">
        <v>362</v>
      </c>
      <c r="C266" s="478" t="s">
        <v>363</v>
      </c>
      <c r="D266" s="478"/>
      <c r="E266" s="478"/>
      <c r="F266" s="478"/>
      <c r="G266" s="478"/>
      <c r="H266" s="478" t="s">
        <v>364</v>
      </c>
      <c r="I266" s="479"/>
      <c r="J266" s="482"/>
      <c r="K266" s="474"/>
      <c r="L266" s="474"/>
      <c r="M266" s="474"/>
      <c r="N266" s="474"/>
      <c r="O266" s="474"/>
      <c r="P266" s="474"/>
      <c r="Q266" s="474"/>
      <c r="R266" s="474"/>
      <c r="S266" s="474"/>
    </row>
    <row r="267" spans="1:19" ht="62.25" customHeight="1">
      <c r="A267" s="486"/>
      <c r="B267" s="241" t="s">
        <v>365</v>
      </c>
      <c r="C267" s="478" t="s">
        <v>366</v>
      </c>
      <c r="D267" s="478"/>
      <c r="E267" s="478"/>
      <c r="F267" s="478"/>
      <c r="G267" s="478"/>
      <c r="H267" s="478"/>
      <c r="I267" s="480"/>
      <c r="J267" s="483"/>
      <c r="K267" s="475"/>
      <c r="L267" s="475"/>
      <c r="M267" s="475"/>
      <c r="N267" s="475"/>
      <c r="O267" s="475"/>
      <c r="P267" s="475"/>
      <c r="Q267" s="475"/>
      <c r="R267" s="475"/>
      <c r="S267" s="475"/>
    </row>
    <row r="268" spans="1:19" ht="66" customHeight="1">
      <c r="A268" s="486"/>
      <c r="B268" s="241" t="s">
        <v>367</v>
      </c>
      <c r="C268" s="478" t="s">
        <v>368</v>
      </c>
      <c r="D268" s="478"/>
      <c r="E268" s="478"/>
      <c r="F268" s="478"/>
      <c r="G268" s="478"/>
      <c r="H268" s="478"/>
      <c r="I268" s="481"/>
      <c r="J268" s="484"/>
      <c r="K268" s="476"/>
      <c r="L268" s="476"/>
      <c r="M268" s="476"/>
      <c r="N268" s="476"/>
      <c r="O268" s="476"/>
      <c r="P268" s="476"/>
      <c r="Q268" s="476"/>
      <c r="R268" s="476"/>
      <c r="S268" s="476"/>
    </row>
    <row r="269" spans="1:19" ht="29.25" customHeight="1">
      <c r="A269" s="30"/>
      <c r="B269" s="147"/>
      <c r="C269" s="147"/>
      <c r="D269" s="147"/>
      <c r="E269" s="147"/>
      <c r="F269" s="147"/>
      <c r="G269" s="147"/>
      <c r="H269" s="147"/>
      <c r="I269" s="242"/>
      <c r="J269" s="243"/>
      <c r="K269" s="244"/>
      <c r="L269" s="244"/>
      <c r="M269" s="244"/>
      <c r="N269" s="244"/>
      <c r="O269" s="244"/>
      <c r="P269" s="244"/>
      <c r="Q269" s="244"/>
      <c r="R269" s="244"/>
      <c r="S269" s="244"/>
    </row>
    <row r="270" spans="1:19" ht="25.5" customHeight="1">
      <c r="A270" s="30"/>
      <c r="B270" s="147"/>
      <c r="C270" s="147"/>
      <c r="D270" s="147"/>
      <c r="E270" s="147"/>
      <c r="F270" s="147"/>
      <c r="G270" s="147"/>
      <c r="H270" s="147"/>
      <c r="I270" s="59" t="s">
        <v>16</v>
      </c>
      <c r="J270" s="18">
        <v>2</v>
      </c>
      <c r="K270" s="37">
        <f>K271*2/100</f>
        <v>0</v>
      </c>
      <c r="L270" s="37">
        <f t="shared" ref="L270:S270" si="61">L271*2/100</f>
        <v>0</v>
      </c>
      <c r="M270" s="37">
        <f t="shared" si="61"/>
        <v>0</v>
      </c>
      <c r="N270" s="37">
        <f t="shared" si="61"/>
        <v>0</v>
      </c>
      <c r="O270" s="37">
        <f t="shared" si="61"/>
        <v>0</v>
      </c>
      <c r="P270" s="37">
        <f t="shared" si="61"/>
        <v>0</v>
      </c>
      <c r="Q270" s="37">
        <f t="shared" si="61"/>
        <v>0</v>
      </c>
      <c r="R270" s="37">
        <f t="shared" si="61"/>
        <v>0</v>
      </c>
      <c r="S270" s="37">
        <f t="shared" si="61"/>
        <v>0</v>
      </c>
    </row>
    <row r="271" spans="1:19" ht="21.75" customHeight="1">
      <c r="A271" s="20">
        <v>26</v>
      </c>
      <c r="B271" s="447" t="s">
        <v>369</v>
      </c>
      <c r="C271" s="447"/>
      <c r="D271" s="447"/>
      <c r="E271" s="447"/>
      <c r="F271" s="447"/>
      <c r="G271" s="447"/>
      <c r="H271" s="21"/>
      <c r="I271" s="21"/>
      <c r="J271" s="39">
        <v>100</v>
      </c>
      <c r="K271" s="163">
        <f>K273+K274+K275+K276+K277+K278+K279+K280+K281</f>
        <v>0</v>
      </c>
      <c r="L271" s="163">
        <f t="shared" ref="L271:S271" si="62">L273+L274+L275+L276+L277+L278+L279+L280+L281</f>
        <v>0</v>
      </c>
      <c r="M271" s="163">
        <f t="shared" si="62"/>
        <v>0</v>
      </c>
      <c r="N271" s="163">
        <f t="shared" si="62"/>
        <v>0</v>
      </c>
      <c r="O271" s="163">
        <f t="shared" si="62"/>
        <v>0</v>
      </c>
      <c r="P271" s="163">
        <f t="shared" si="62"/>
        <v>0</v>
      </c>
      <c r="Q271" s="163">
        <f t="shared" si="62"/>
        <v>0</v>
      </c>
      <c r="R271" s="163">
        <f t="shared" si="62"/>
        <v>0</v>
      </c>
      <c r="S271" s="163">
        <f t="shared" si="62"/>
        <v>0</v>
      </c>
    </row>
    <row r="272" spans="1:19" ht="48" customHeight="1">
      <c r="A272" s="467"/>
      <c r="B272" s="448" t="s">
        <v>370</v>
      </c>
      <c r="C272" s="449"/>
      <c r="D272" s="449"/>
      <c r="E272" s="449"/>
      <c r="F272" s="449"/>
      <c r="G272" s="450"/>
      <c r="H272" s="470" t="s">
        <v>371</v>
      </c>
      <c r="I272" s="473" t="s">
        <v>372</v>
      </c>
      <c r="J272" s="245"/>
      <c r="K272" s="246"/>
      <c r="L272" s="246"/>
      <c r="M272" s="246"/>
      <c r="N272" s="246"/>
      <c r="O272" s="246"/>
      <c r="P272" s="246"/>
      <c r="Q272" s="246"/>
      <c r="R272" s="246"/>
      <c r="S272" s="246"/>
    </row>
    <row r="273" spans="1:19" ht="24" customHeight="1">
      <c r="A273" s="468"/>
      <c r="B273" s="448" t="s">
        <v>373</v>
      </c>
      <c r="C273" s="449"/>
      <c r="D273" s="449"/>
      <c r="E273" s="449">
        <v>10</v>
      </c>
      <c r="F273" s="449"/>
      <c r="G273" s="450"/>
      <c r="H273" s="471"/>
      <c r="I273" s="473"/>
      <c r="J273" s="247">
        <v>10</v>
      </c>
      <c r="K273" s="246"/>
      <c r="L273" s="246"/>
      <c r="M273" s="246"/>
      <c r="N273" s="246"/>
      <c r="O273" s="246"/>
      <c r="P273" s="246"/>
      <c r="Q273" s="246"/>
      <c r="R273" s="246"/>
      <c r="S273" s="246"/>
    </row>
    <row r="274" spans="1:19" ht="24" customHeight="1">
      <c r="A274" s="468"/>
      <c r="B274" s="448" t="s">
        <v>374</v>
      </c>
      <c r="C274" s="449"/>
      <c r="D274" s="449"/>
      <c r="E274" s="449">
        <v>20</v>
      </c>
      <c r="F274" s="449"/>
      <c r="G274" s="450"/>
      <c r="H274" s="471"/>
      <c r="I274" s="473"/>
      <c r="J274" s="247">
        <v>20</v>
      </c>
      <c r="K274" s="246"/>
      <c r="L274" s="246"/>
      <c r="M274" s="246"/>
      <c r="N274" s="246"/>
      <c r="O274" s="246"/>
      <c r="P274" s="246"/>
      <c r="Q274" s="246"/>
      <c r="R274" s="246"/>
      <c r="S274" s="246"/>
    </row>
    <row r="275" spans="1:19" ht="24" customHeight="1">
      <c r="A275" s="468"/>
      <c r="B275" s="248" t="s">
        <v>375</v>
      </c>
      <c r="C275" s="227"/>
      <c r="D275" s="227"/>
      <c r="E275" s="227">
        <v>15</v>
      </c>
      <c r="F275" s="227"/>
      <c r="G275" s="249"/>
      <c r="H275" s="471"/>
      <c r="I275" s="473"/>
      <c r="J275" s="247">
        <v>15</v>
      </c>
      <c r="K275" s="246"/>
      <c r="L275" s="246"/>
      <c r="M275" s="246"/>
      <c r="N275" s="246"/>
      <c r="O275" s="246"/>
      <c r="P275" s="246"/>
      <c r="Q275" s="246"/>
      <c r="R275" s="246"/>
      <c r="S275" s="246"/>
    </row>
    <row r="276" spans="1:19" ht="24" customHeight="1">
      <c r="A276" s="468"/>
      <c r="B276" s="248" t="s">
        <v>376</v>
      </c>
      <c r="C276" s="227"/>
      <c r="D276" s="227"/>
      <c r="E276" s="227">
        <v>5</v>
      </c>
      <c r="F276" s="227"/>
      <c r="G276" s="249"/>
      <c r="H276" s="471"/>
      <c r="I276" s="473"/>
      <c r="J276" s="247">
        <v>5</v>
      </c>
      <c r="K276" s="246"/>
      <c r="L276" s="246"/>
      <c r="M276" s="246"/>
      <c r="N276" s="246"/>
      <c r="O276" s="246"/>
      <c r="P276" s="246"/>
      <c r="Q276" s="246"/>
      <c r="R276" s="246"/>
      <c r="S276" s="246"/>
    </row>
    <row r="277" spans="1:19" ht="24" customHeight="1">
      <c r="A277" s="468"/>
      <c r="B277" s="248" t="s">
        <v>377</v>
      </c>
      <c r="C277" s="227"/>
      <c r="D277" s="227"/>
      <c r="E277" s="227">
        <v>5</v>
      </c>
      <c r="F277" s="227"/>
      <c r="G277" s="249"/>
      <c r="H277" s="471"/>
      <c r="I277" s="473"/>
      <c r="J277" s="247">
        <v>5</v>
      </c>
      <c r="K277" s="246"/>
      <c r="L277" s="246"/>
      <c r="M277" s="246"/>
      <c r="N277" s="246"/>
      <c r="O277" s="246"/>
      <c r="P277" s="246"/>
      <c r="Q277" s="246"/>
      <c r="R277" s="246"/>
      <c r="S277" s="246"/>
    </row>
    <row r="278" spans="1:19" ht="24" customHeight="1">
      <c r="A278" s="468"/>
      <c r="B278" s="248" t="s">
        <v>378</v>
      </c>
      <c r="C278" s="227"/>
      <c r="D278" s="227"/>
      <c r="E278" s="227">
        <v>15</v>
      </c>
      <c r="F278" s="227"/>
      <c r="G278" s="249"/>
      <c r="H278" s="471"/>
      <c r="I278" s="473"/>
      <c r="J278" s="247">
        <v>15</v>
      </c>
      <c r="K278" s="246"/>
      <c r="L278" s="246"/>
      <c r="M278" s="246"/>
      <c r="N278" s="246"/>
      <c r="O278" s="246"/>
      <c r="P278" s="246"/>
      <c r="Q278" s="246"/>
      <c r="R278" s="246"/>
      <c r="S278" s="246"/>
    </row>
    <row r="279" spans="1:19" ht="24" customHeight="1">
      <c r="A279" s="468"/>
      <c r="B279" s="248" t="s">
        <v>379</v>
      </c>
      <c r="C279" s="227"/>
      <c r="D279" s="227"/>
      <c r="E279" s="227">
        <v>10</v>
      </c>
      <c r="F279" s="227"/>
      <c r="G279" s="249"/>
      <c r="H279" s="471"/>
      <c r="I279" s="473"/>
      <c r="J279" s="247">
        <v>10</v>
      </c>
      <c r="K279" s="246"/>
      <c r="L279" s="246"/>
      <c r="M279" s="246"/>
      <c r="N279" s="246"/>
      <c r="O279" s="246"/>
      <c r="P279" s="246"/>
      <c r="Q279" s="246"/>
      <c r="R279" s="246"/>
      <c r="S279" s="246"/>
    </row>
    <row r="280" spans="1:19" ht="24" customHeight="1">
      <c r="A280" s="468"/>
      <c r="B280" s="248" t="s">
        <v>380</v>
      </c>
      <c r="C280" s="227"/>
      <c r="D280" s="227"/>
      <c r="E280" s="227">
        <v>10</v>
      </c>
      <c r="F280" s="227"/>
      <c r="G280" s="249"/>
      <c r="H280" s="471"/>
      <c r="I280" s="473"/>
      <c r="J280" s="247">
        <v>10</v>
      </c>
      <c r="K280" s="246"/>
      <c r="L280" s="246"/>
      <c r="M280" s="246"/>
      <c r="N280" s="246"/>
      <c r="O280" s="246"/>
      <c r="P280" s="246"/>
      <c r="Q280" s="246"/>
      <c r="R280" s="246"/>
      <c r="S280" s="246"/>
    </row>
    <row r="281" spans="1:19" ht="24" customHeight="1">
      <c r="A281" s="469"/>
      <c r="B281" s="250" t="s">
        <v>381</v>
      </c>
      <c r="C281" s="251"/>
      <c r="D281" s="251"/>
      <c r="E281" s="251">
        <v>10</v>
      </c>
      <c r="F281" s="251"/>
      <c r="G281" s="252"/>
      <c r="H281" s="472"/>
      <c r="I281" s="473"/>
      <c r="J281" s="247">
        <v>10</v>
      </c>
      <c r="K281" s="246"/>
      <c r="L281" s="246"/>
      <c r="M281" s="246"/>
      <c r="N281" s="246"/>
      <c r="O281" s="246"/>
      <c r="P281" s="246"/>
      <c r="Q281" s="246"/>
      <c r="R281" s="246"/>
      <c r="S281" s="246"/>
    </row>
    <row r="282" spans="1:19" ht="24" customHeight="1">
      <c r="A282" s="68"/>
      <c r="B282" s="56"/>
      <c r="C282" s="56"/>
      <c r="D282" s="56"/>
      <c r="E282" s="56"/>
      <c r="F282" s="56"/>
      <c r="G282" s="56"/>
      <c r="H282" s="16"/>
      <c r="I282" s="253"/>
      <c r="J282" s="254"/>
      <c r="K282" s="237"/>
      <c r="L282" s="237"/>
      <c r="M282" s="237"/>
      <c r="N282" s="237"/>
      <c r="O282" s="237"/>
      <c r="P282" s="237"/>
      <c r="Q282" s="237"/>
      <c r="R282" s="237"/>
      <c r="S282" s="237"/>
    </row>
    <row r="283" spans="1:19" ht="24" customHeight="1">
      <c r="A283" s="68"/>
      <c r="B283" s="56"/>
      <c r="C283" s="56"/>
      <c r="D283" s="56"/>
      <c r="E283" s="56"/>
      <c r="F283" s="56"/>
      <c r="G283" s="56"/>
      <c r="H283" s="16"/>
      <c r="I283" s="59" t="s">
        <v>16</v>
      </c>
      <c r="J283" s="18">
        <v>2.5</v>
      </c>
      <c r="K283" s="37">
        <f>K284*3/8</f>
        <v>0</v>
      </c>
      <c r="L283" s="37">
        <f t="shared" ref="L283:S283" si="63">L284*3/8</f>
        <v>0</v>
      </c>
      <c r="M283" s="37">
        <f t="shared" si="63"/>
        <v>0</v>
      </c>
      <c r="N283" s="37">
        <f t="shared" si="63"/>
        <v>0</v>
      </c>
      <c r="O283" s="37">
        <f t="shared" si="63"/>
        <v>0</v>
      </c>
      <c r="P283" s="37">
        <f t="shared" si="63"/>
        <v>0</v>
      </c>
      <c r="Q283" s="37">
        <f t="shared" si="63"/>
        <v>0</v>
      </c>
      <c r="R283" s="37">
        <f t="shared" si="63"/>
        <v>0</v>
      </c>
      <c r="S283" s="37">
        <f t="shared" si="63"/>
        <v>0</v>
      </c>
    </row>
    <row r="284" spans="1:19" ht="21.75" customHeight="1">
      <c r="A284" s="20">
        <v>27</v>
      </c>
      <c r="B284" s="477" t="s">
        <v>382</v>
      </c>
      <c r="C284" s="477"/>
      <c r="D284" s="477"/>
      <c r="E284" s="477"/>
      <c r="F284" s="477"/>
      <c r="G284" s="477"/>
      <c r="H284" s="239"/>
      <c r="I284" s="239"/>
      <c r="J284" s="240">
        <v>8</v>
      </c>
      <c r="K284" s="255">
        <f>K286+K287+K288+K289+K290+K291+K292+K293</f>
        <v>0</v>
      </c>
      <c r="L284" s="255">
        <f t="shared" ref="L284:S284" si="64">L286+L287+L288+L289+L290+L291+L292+L293</f>
        <v>0</v>
      </c>
      <c r="M284" s="255">
        <f t="shared" si="64"/>
        <v>0</v>
      </c>
      <c r="N284" s="255">
        <f t="shared" si="64"/>
        <v>0</v>
      </c>
      <c r="O284" s="255">
        <f t="shared" si="64"/>
        <v>0</v>
      </c>
      <c r="P284" s="255">
        <f t="shared" si="64"/>
        <v>0</v>
      </c>
      <c r="Q284" s="255">
        <f t="shared" si="64"/>
        <v>0</v>
      </c>
      <c r="R284" s="255">
        <f t="shared" si="64"/>
        <v>0</v>
      </c>
      <c r="S284" s="255">
        <f t="shared" si="64"/>
        <v>0</v>
      </c>
    </row>
    <row r="285" spans="1:19" s="259" customFormat="1" ht="23.25" customHeight="1">
      <c r="A285" s="458"/>
      <c r="B285" s="461" t="s">
        <v>383</v>
      </c>
      <c r="C285" s="462"/>
      <c r="D285" s="462"/>
      <c r="E285" s="462"/>
      <c r="F285" s="462"/>
      <c r="G285" s="463"/>
      <c r="H285" s="464" t="s">
        <v>384</v>
      </c>
      <c r="I285" s="256"/>
      <c r="J285" s="257"/>
      <c r="K285" s="258"/>
      <c r="L285" s="258"/>
      <c r="M285" s="258"/>
      <c r="N285" s="258"/>
      <c r="O285" s="258"/>
      <c r="P285" s="258"/>
      <c r="Q285" s="258"/>
      <c r="R285" s="258"/>
      <c r="S285" s="258"/>
    </row>
    <row r="286" spans="1:19" s="259" customFormat="1" ht="42.75" customHeight="1">
      <c r="A286" s="459"/>
      <c r="B286" s="461" t="s">
        <v>385</v>
      </c>
      <c r="C286" s="462"/>
      <c r="D286" s="462"/>
      <c r="E286" s="462"/>
      <c r="F286" s="462"/>
      <c r="G286" s="463"/>
      <c r="H286" s="465"/>
      <c r="I286" s="256"/>
      <c r="J286" s="260">
        <v>1</v>
      </c>
      <c r="K286" s="258"/>
      <c r="L286" s="258"/>
      <c r="M286" s="258"/>
      <c r="N286" s="258"/>
      <c r="O286" s="258"/>
      <c r="P286" s="258"/>
      <c r="Q286" s="258"/>
      <c r="R286" s="258"/>
      <c r="S286" s="258"/>
    </row>
    <row r="287" spans="1:19" s="259" customFormat="1" ht="43.5" customHeight="1">
      <c r="A287" s="459"/>
      <c r="B287" s="461" t="s">
        <v>386</v>
      </c>
      <c r="C287" s="462"/>
      <c r="D287" s="462"/>
      <c r="E287" s="462"/>
      <c r="F287" s="462"/>
      <c r="G287" s="463"/>
      <c r="H287" s="466"/>
      <c r="I287" s="256"/>
      <c r="J287" s="260">
        <v>1</v>
      </c>
      <c r="K287" s="258"/>
      <c r="L287" s="258"/>
      <c r="M287" s="258"/>
      <c r="N287" s="258"/>
      <c r="O287" s="258"/>
      <c r="P287" s="258"/>
      <c r="Q287" s="258"/>
      <c r="R287" s="258"/>
      <c r="S287" s="258"/>
    </row>
    <row r="288" spans="1:19" s="259" customFormat="1" ht="43.5" customHeight="1">
      <c r="A288" s="459"/>
      <c r="B288" s="461" t="s">
        <v>387</v>
      </c>
      <c r="C288" s="462"/>
      <c r="D288" s="462"/>
      <c r="E288" s="462"/>
      <c r="F288" s="462"/>
      <c r="G288" s="463"/>
      <c r="H288" s="261"/>
      <c r="I288" s="256"/>
      <c r="J288" s="260">
        <v>1</v>
      </c>
      <c r="K288" s="258"/>
      <c r="L288" s="258"/>
      <c r="M288" s="258"/>
      <c r="N288" s="258"/>
      <c r="O288" s="258"/>
      <c r="P288" s="258"/>
      <c r="Q288" s="258"/>
      <c r="R288" s="258"/>
      <c r="S288" s="258"/>
    </row>
    <row r="289" spans="1:19" s="259" customFormat="1" ht="43.5" customHeight="1">
      <c r="A289" s="459"/>
      <c r="B289" s="461" t="s">
        <v>388</v>
      </c>
      <c r="C289" s="462"/>
      <c r="D289" s="462"/>
      <c r="E289" s="462"/>
      <c r="F289" s="462"/>
      <c r="G289" s="463"/>
      <c r="H289" s="261"/>
      <c r="I289" s="256"/>
      <c r="J289" s="260">
        <v>1</v>
      </c>
      <c r="K289" s="258"/>
      <c r="L289" s="258"/>
      <c r="M289" s="258"/>
      <c r="N289" s="258"/>
      <c r="O289" s="258"/>
      <c r="P289" s="258"/>
      <c r="Q289" s="258"/>
      <c r="R289" s="258"/>
      <c r="S289" s="258"/>
    </row>
    <row r="290" spans="1:19" s="259" customFormat="1" ht="131.25" customHeight="1">
      <c r="A290" s="459"/>
      <c r="B290" s="461" t="s">
        <v>389</v>
      </c>
      <c r="C290" s="462"/>
      <c r="D290" s="462"/>
      <c r="E290" s="462"/>
      <c r="F290" s="462"/>
      <c r="G290" s="463"/>
      <c r="H290" s="261"/>
      <c r="I290" s="256"/>
      <c r="J290" s="260">
        <v>1</v>
      </c>
      <c r="K290" s="258"/>
      <c r="L290" s="258"/>
      <c r="M290" s="258"/>
      <c r="N290" s="258"/>
      <c r="O290" s="258"/>
      <c r="P290" s="258"/>
      <c r="Q290" s="258"/>
      <c r="R290" s="258"/>
      <c r="S290" s="258"/>
    </row>
    <row r="291" spans="1:19" s="259" customFormat="1" ht="66.75" customHeight="1">
      <c r="A291" s="459"/>
      <c r="B291" s="461" t="s">
        <v>390</v>
      </c>
      <c r="C291" s="462"/>
      <c r="D291" s="462"/>
      <c r="E291" s="462"/>
      <c r="F291" s="462"/>
      <c r="G291" s="463"/>
      <c r="H291" s="261"/>
      <c r="I291" s="256"/>
      <c r="J291" s="260">
        <v>1</v>
      </c>
      <c r="K291" s="258"/>
      <c r="L291" s="258"/>
      <c r="M291" s="258"/>
      <c r="N291" s="258"/>
      <c r="O291" s="258"/>
      <c r="P291" s="258"/>
      <c r="Q291" s="258"/>
      <c r="R291" s="258"/>
      <c r="S291" s="258"/>
    </row>
    <row r="292" spans="1:19" s="259" customFormat="1" ht="131.25" customHeight="1">
      <c r="A292" s="459"/>
      <c r="B292" s="461" t="s">
        <v>391</v>
      </c>
      <c r="C292" s="462"/>
      <c r="D292" s="462"/>
      <c r="E292" s="462"/>
      <c r="F292" s="462"/>
      <c r="G292" s="463"/>
      <c r="H292" s="261"/>
      <c r="I292" s="256"/>
      <c r="J292" s="260">
        <v>1</v>
      </c>
      <c r="K292" s="258"/>
      <c r="L292" s="258"/>
      <c r="M292" s="258"/>
      <c r="N292" s="258"/>
      <c r="O292" s="258"/>
      <c r="P292" s="258"/>
      <c r="Q292" s="258"/>
      <c r="R292" s="258"/>
      <c r="S292" s="258"/>
    </row>
    <row r="293" spans="1:19" s="259" customFormat="1" ht="108.75" customHeight="1">
      <c r="A293" s="460"/>
      <c r="B293" s="461" t="s">
        <v>392</v>
      </c>
      <c r="C293" s="462"/>
      <c r="D293" s="462"/>
      <c r="E293" s="462"/>
      <c r="F293" s="462"/>
      <c r="G293" s="463"/>
      <c r="H293" s="256"/>
      <c r="I293" s="256"/>
      <c r="J293" s="260">
        <v>1</v>
      </c>
      <c r="K293" s="258"/>
      <c r="L293" s="258"/>
      <c r="M293" s="258"/>
      <c r="N293" s="258"/>
      <c r="O293" s="258"/>
      <c r="P293" s="258"/>
      <c r="Q293" s="258"/>
      <c r="R293" s="258"/>
      <c r="S293" s="258"/>
    </row>
    <row r="294" spans="1:19" s="259" customFormat="1" ht="29.25" customHeight="1">
      <c r="A294" s="262"/>
      <c r="B294" s="263"/>
      <c r="C294" s="263"/>
      <c r="D294" s="263"/>
      <c r="E294" s="263"/>
      <c r="F294" s="263"/>
      <c r="G294" s="263"/>
      <c r="H294" s="264"/>
      <c r="I294" s="264"/>
      <c r="J294" s="265"/>
      <c r="K294" s="266"/>
      <c r="L294" s="266"/>
      <c r="M294" s="266"/>
      <c r="N294" s="266"/>
      <c r="O294" s="266"/>
      <c r="P294" s="266"/>
      <c r="Q294" s="266"/>
      <c r="R294" s="266"/>
      <c r="S294" s="266"/>
    </row>
    <row r="295" spans="1:19" s="259" customFormat="1" ht="27.75" customHeight="1">
      <c r="A295" s="262"/>
      <c r="B295" s="263"/>
      <c r="C295" s="263"/>
      <c r="D295" s="263"/>
      <c r="E295" s="263"/>
      <c r="F295" s="263"/>
      <c r="G295" s="263"/>
      <c r="H295" s="264"/>
      <c r="I295" s="59" t="s">
        <v>16</v>
      </c>
      <c r="J295" s="18">
        <v>1.5</v>
      </c>
      <c r="K295" s="37">
        <f>K296*2/1</f>
        <v>0</v>
      </c>
      <c r="L295" s="37">
        <f t="shared" ref="L295:S295" si="65">L296*2/1</f>
        <v>0</v>
      </c>
      <c r="M295" s="37">
        <f t="shared" si="65"/>
        <v>0</v>
      </c>
      <c r="N295" s="37">
        <f t="shared" si="65"/>
        <v>0</v>
      </c>
      <c r="O295" s="37">
        <f t="shared" si="65"/>
        <v>0</v>
      </c>
      <c r="P295" s="37">
        <f t="shared" si="65"/>
        <v>0</v>
      </c>
      <c r="Q295" s="37">
        <f t="shared" si="65"/>
        <v>0</v>
      </c>
      <c r="R295" s="37">
        <f t="shared" si="65"/>
        <v>0</v>
      </c>
      <c r="S295" s="37">
        <f t="shared" si="65"/>
        <v>0</v>
      </c>
    </row>
    <row r="296" spans="1:19" ht="21.75" customHeight="1">
      <c r="A296" s="20">
        <v>28</v>
      </c>
      <c r="B296" s="447" t="s">
        <v>393</v>
      </c>
      <c r="C296" s="447"/>
      <c r="D296" s="447"/>
      <c r="E296" s="447"/>
      <c r="F296" s="447"/>
      <c r="G296" s="447"/>
      <c r="H296" s="21"/>
      <c r="I296" s="21"/>
      <c r="J296" s="39">
        <v>1</v>
      </c>
      <c r="K296" s="40">
        <f>IF(K297&gt;=52,1,IF(K297&lt;52,0))</f>
        <v>0</v>
      </c>
      <c r="L296" s="40">
        <f t="shared" ref="L296:S296" si="66">IF(L297&gt;=52,1,IF(L297&lt;52,0))</f>
        <v>0</v>
      </c>
      <c r="M296" s="40">
        <f t="shared" si="66"/>
        <v>0</v>
      </c>
      <c r="N296" s="40">
        <f t="shared" si="66"/>
        <v>0</v>
      </c>
      <c r="O296" s="40">
        <f t="shared" si="66"/>
        <v>0</v>
      </c>
      <c r="P296" s="40">
        <f t="shared" si="66"/>
        <v>0</v>
      </c>
      <c r="Q296" s="40">
        <f t="shared" si="66"/>
        <v>0</v>
      </c>
      <c r="R296" s="40">
        <f t="shared" si="66"/>
        <v>0</v>
      </c>
      <c r="S296" s="40">
        <f t="shared" si="66"/>
        <v>0</v>
      </c>
    </row>
    <row r="297" spans="1:19" ht="68.25" customHeight="1">
      <c r="A297" s="57"/>
      <c r="B297" s="448" t="s">
        <v>394</v>
      </c>
      <c r="C297" s="449"/>
      <c r="D297" s="449"/>
      <c r="E297" s="449"/>
      <c r="F297" s="449"/>
      <c r="G297" s="450"/>
      <c r="H297" s="204" t="s">
        <v>395</v>
      </c>
      <c r="I297" s="49" t="s">
        <v>396</v>
      </c>
      <c r="J297" s="205" t="s">
        <v>68</v>
      </c>
      <c r="K297" s="51"/>
      <c r="L297" s="51"/>
      <c r="M297" s="51"/>
      <c r="N297" s="51"/>
      <c r="O297" s="51"/>
      <c r="P297" s="51"/>
      <c r="Q297" s="51"/>
      <c r="R297" s="51"/>
      <c r="S297" s="51"/>
    </row>
    <row r="298" spans="1:19" ht="35.25" customHeight="1">
      <c r="A298" s="30"/>
      <c r="B298" s="56"/>
      <c r="C298" s="56"/>
      <c r="D298" s="56"/>
      <c r="E298" s="56"/>
      <c r="F298" s="56"/>
      <c r="G298" s="56"/>
      <c r="H298" s="15"/>
      <c r="I298" s="32"/>
      <c r="J298" s="34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24" customHeight="1">
      <c r="A299" s="30"/>
      <c r="B299" s="56"/>
      <c r="C299" s="56"/>
      <c r="D299" s="56"/>
      <c r="E299" s="56"/>
      <c r="F299" s="56"/>
      <c r="G299" s="56"/>
      <c r="H299" s="15"/>
      <c r="I299" s="267" t="s">
        <v>16</v>
      </c>
      <c r="J299" s="268">
        <v>10</v>
      </c>
      <c r="K299" s="269">
        <f>K300*10/6</f>
        <v>0</v>
      </c>
      <c r="L299" s="269">
        <f t="shared" ref="L299:S299" si="67">L300*10/6</f>
        <v>0</v>
      </c>
      <c r="M299" s="269">
        <f t="shared" si="67"/>
        <v>0</v>
      </c>
      <c r="N299" s="269">
        <f t="shared" si="67"/>
        <v>0</v>
      </c>
      <c r="O299" s="269">
        <f t="shared" si="67"/>
        <v>0</v>
      </c>
      <c r="P299" s="269">
        <f t="shared" si="67"/>
        <v>0</v>
      </c>
      <c r="Q299" s="269">
        <f t="shared" si="67"/>
        <v>0</v>
      </c>
      <c r="R299" s="269">
        <f t="shared" si="67"/>
        <v>0</v>
      </c>
      <c r="S299" s="269">
        <f t="shared" si="67"/>
        <v>0</v>
      </c>
    </row>
    <row r="300" spans="1:19">
      <c r="A300" s="451" t="s">
        <v>397</v>
      </c>
      <c r="B300" s="451"/>
      <c r="C300" s="451"/>
      <c r="D300" s="451"/>
      <c r="E300" s="451"/>
      <c r="F300" s="451"/>
      <c r="G300" s="451"/>
      <c r="H300" s="270"/>
      <c r="I300" s="270" t="s">
        <v>283</v>
      </c>
      <c r="J300" s="9">
        <v>6</v>
      </c>
      <c r="K300" s="269">
        <f>K301+K302+K303+K304</f>
        <v>0</v>
      </c>
      <c r="L300" s="269">
        <f t="shared" ref="L300:S300" si="68">L301+L302+L303+L304</f>
        <v>0</v>
      </c>
      <c r="M300" s="269">
        <f t="shared" si="68"/>
        <v>0</v>
      </c>
      <c r="N300" s="269">
        <f t="shared" si="68"/>
        <v>0</v>
      </c>
      <c r="O300" s="269">
        <f t="shared" si="68"/>
        <v>0</v>
      </c>
      <c r="P300" s="269">
        <f t="shared" si="68"/>
        <v>0</v>
      </c>
      <c r="Q300" s="269">
        <f t="shared" si="68"/>
        <v>0</v>
      </c>
      <c r="R300" s="269">
        <f t="shared" si="68"/>
        <v>0</v>
      </c>
      <c r="S300" s="269">
        <f t="shared" si="68"/>
        <v>0</v>
      </c>
    </row>
    <row r="301" spans="1:19" ht="49.5" customHeight="1">
      <c r="A301" s="452"/>
      <c r="B301" s="448" t="s">
        <v>398</v>
      </c>
      <c r="C301" s="449"/>
      <c r="D301" s="449"/>
      <c r="E301" s="449"/>
      <c r="F301" s="449"/>
      <c r="G301" s="450"/>
      <c r="H301" s="271" t="s">
        <v>399</v>
      </c>
      <c r="I301" s="272" t="s">
        <v>286</v>
      </c>
      <c r="J301" s="50">
        <v>1</v>
      </c>
      <c r="K301" s="246"/>
      <c r="L301" s="246"/>
      <c r="M301" s="246"/>
      <c r="N301" s="246"/>
      <c r="O301" s="246"/>
      <c r="P301" s="246"/>
      <c r="Q301" s="246"/>
      <c r="R301" s="246"/>
      <c r="S301" s="246"/>
    </row>
    <row r="302" spans="1:19" ht="58.5" customHeight="1">
      <c r="A302" s="453"/>
      <c r="B302" s="448" t="s">
        <v>400</v>
      </c>
      <c r="C302" s="449"/>
      <c r="D302" s="449"/>
      <c r="E302" s="449"/>
      <c r="F302" s="449"/>
      <c r="G302" s="450"/>
      <c r="H302" s="271" t="s">
        <v>401</v>
      </c>
      <c r="I302" s="272"/>
      <c r="J302" s="50">
        <v>1</v>
      </c>
      <c r="K302" s="246"/>
      <c r="L302" s="246"/>
      <c r="M302" s="246"/>
      <c r="N302" s="246"/>
      <c r="O302" s="246"/>
      <c r="P302" s="246"/>
      <c r="Q302" s="246"/>
      <c r="R302" s="246"/>
      <c r="S302" s="246"/>
    </row>
    <row r="303" spans="1:19" ht="122.25" customHeight="1">
      <c r="A303" s="453"/>
      <c r="B303" s="455" t="s">
        <v>402</v>
      </c>
      <c r="C303" s="456"/>
      <c r="D303" s="456"/>
      <c r="E303" s="456"/>
      <c r="F303" s="456"/>
      <c r="G303" s="457"/>
      <c r="H303" s="271" t="s">
        <v>403</v>
      </c>
      <c r="I303" s="272"/>
      <c r="J303" s="50">
        <v>3</v>
      </c>
      <c r="K303" s="246"/>
      <c r="L303" s="246"/>
      <c r="M303" s="246"/>
      <c r="N303" s="246"/>
      <c r="O303" s="246"/>
      <c r="P303" s="246"/>
      <c r="Q303" s="246"/>
      <c r="R303" s="246"/>
      <c r="S303" s="246"/>
    </row>
    <row r="304" spans="1:19" ht="73.5" customHeight="1">
      <c r="A304" s="454"/>
      <c r="B304" s="455" t="s">
        <v>404</v>
      </c>
      <c r="C304" s="456"/>
      <c r="D304" s="456"/>
      <c r="E304" s="456"/>
      <c r="F304" s="456"/>
      <c r="G304" s="457"/>
      <c r="H304" s="271"/>
      <c r="I304" s="272"/>
      <c r="J304" s="50">
        <v>1</v>
      </c>
      <c r="K304" s="246"/>
      <c r="L304" s="246"/>
      <c r="M304" s="246"/>
      <c r="N304" s="246"/>
      <c r="O304" s="246"/>
      <c r="P304" s="246"/>
      <c r="Q304" s="246"/>
      <c r="R304" s="246"/>
      <c r="S304" s="246"/>
    </row>
  </sheetData>
  <mergeCells count="463">
    <mergeCell ref="G9:G10"/>
    <mergeCell ref="H9:H10"/>
    <mergeCell ref="I7:I11"/>
    <mergeCell ref="B14:G14"/>
    <mergeCell ref="A15:A16"/>
    <mergeCell ref="H15:H16"/>
    <mergeCell ref="I15:I16"/>
    <mergeCell ref="J15:J16"/>
    <mergeCell ref="K15:K16"/>
    <mergeCell ref="B1:G1"/>
    <mergeCell ref="A2:G2"/>
    <mergeCell ref="B3:G3"/>
    <mergeCell ref="B5:G5"/>
    <mergeCell ref="A6:A11"/>
    <mergeCell ref="D11:F11"/>
    <mergeCell ref="B7:B8"/>
    <mergeCell ref="C7:C8"/>
    <mergeCell ref="D7:D8"/>
    <mergeCell ref="E7:E8"/>
    <mergeCell ref="F7:F8"/>
    <mergeCell ref="G7:G8"/>
    <mergeCell ref="H7:H8"/>
    <mergeCell ref="B9:B10"/>
    <mergeCell ref="C9:C10"/>
    <mergeCell ref="D9:D10"/>
    <mergeCell ref="E9:E10"/>
    <mergeCell ref="F9:F10"/>
    <mergeCell ref="B22:C22"/>
    <mergeCell ref="D22:E22"/>
    <mergeCell ref="F22:G22"/>
    <mergeCell ref="B23:C23"/>
    <mergeCell ref="D23:E23"/>
    <mergeCell ref="F23:G23"/>
    <mergeCell ref="R15:R16"/>
    <mergeCell ref="S15:S16"/>
    <mergeCell ref="B19:G19"/>
    <mergeCell ref="B20:G20"/>
    <mergeCell ref="D21:E21"/>
    <mergeCell ref="F21:G21"/>
    <mergeCell ref="L15:L16"/>
    <mergeCell ref="M15:M16"/>
    <mergeCell ref="N15:N16"/>
    <mergeCell ref="O15:O16"/>
    <mergeCell ref="P15:P16"/>
    <mergeCell ref="Q15:Q16"/>
    <mergeCell ref="I35:I36"/>
    <mergeCell ref="B37:G38"/>
    <mergeCell ref="H37:H38"/>
    <mergeCell ref="I37:I38"/>
    <mergeCell ref="B24:C24"/>
    <mergeCell ref="D24:E24"/>
    <mergeCell ref="F24:G24"/>
    <mergeCell ref="B27:G27"/>
    <mergeCell ref="B28:G28"/>
    <mergeCell ref="B31:G31"/>
    <mergeCell ref="B41:G41"/>
    <mergeCell ref="B42:H42"/>
    <mergeCell ref="B43:G43"/>
    <mergeCell ref="H43:H53"/>
    <mergeCell ref="B44:G44"/>
    <mergeCell ref="B45:G45"/>
    <mergeCell ref="B46:G46"/>
    <mergeCell ref="B47:G47"/>
    <mergeCell ref="A32:A37"/>
    <mergeCell ref="B32:G32"/>
    <mergeCell ref="B33:G33"/>
    <mergeCell ref="B34:G34"/>
    <mergeCell ref="B35:G36"/>
    <mergeCell ref="B58:H58"/>
    <mergeCell ref="B59:G59"/>
    <mergeCell ref="B60:G60"/>
    <mergeCell ref="H60:H62"/>
    <mergeCell ref="B61:G61"/>
    <mergeCell ref="B62:G62"/>
    <mergeCell ref="I47:I56"/>
    <mergeCell ref="B48:G48"/>
    <mergeCell ref="B49:G49"/>
    <mergeCell ref="B50:F50"/>
    <mergeCell ref="B51:F51"/>
    <mergeCell ref="B52:F52"/>
    <mergeCell ref="B53:F53"/>
    <mergeCell ref="B54:G54"/>
    <mergeCell ref="B55:G55"/>
    <mergeCell ref="B56:G56"/>
    <mergeCell ref="B63:G63"/>
    <mergeCell ref="H63:H66"/>
    <mergeCell ref="B64:G64"/>
    <mergeCell ref="I64:I76"/>
    <mergeCell ref="B65:G65"/>
    <mergeCell ref="B66:G66"/>
    <mergeCell ref="B67:G67"/>
    <mergeCell ref="H67:H69"/>
    <mergeCell ref="B68:G68"/>
    <mergeCell ref="B69:G69"/>
    <mergeCell ref="B70:G70"/>
    <mergeCell ref="H70:H73"/>
    <mergeCell ref="B71:G71"/>
    <mergeCell ref="B72:G72"/>
    <mergeCell ref="B73:G73"/>
    <mergeCell ref="B74:G74"/>
    <mergeCell ref="H74:H76"/>
    <mergeCell ref="B75:G75"/>
    <mergeCell ref="B76:G76"/>
    <mergeCell ref="B84:F84"/>
    <mergeCell ref="B85:F85"/>
    <mergeCell ref="B88:G88"/>
    <mergeCell ref="B89:G89"/>
    <mergeCell ref="B90:G90"/>
    <mergeCell ref="B91:G91"/>
    <mergeCell ref="B78:H78"/>
    <mergeCell ref="B79:F79"/>
    <mergeCell ref="B80:F80"/>
    <mergeCell ref="B81:F81"/>
    <mergeCell ref="B82:F82"/>
    <mergeCell ref="B83:F83"/>
    <mergeCell ref="B92:G92"/>
    <mergeCell ref="B93:G93"/>
    <mergeCell ref="B94:G94"/>
    <mergeCell ref="I94:I107"/>
    <mergeCell ref="B95:G95"/>
    <mergeCell ref="B96:G96"/>
    <mergeCell ref="B97:G97"/>
    <mergeCell ref="B98:G98"/>
    <mergeCell ref="B99:G99"/>
    <mergeCell ref="B100:G100"/>
    <mergeCell ref="H106:H107"/>
    <mergeCell ref="B107:G107"/>
    <mergeCell ref="A111:A114"/>
    <mergeCell ref="B111:G111"/>
    <mergeCell ref="H111:H114"/>
    <mergeCell ref="I111:I114"/>
    <mergeCell ref="B101:G101"/>
    <mergeCell ref="B102:G102"/>
    <mergeCell ref="B103:G103"/>
    <mergeCell ref="B104:G104"/>
    <mergeCell ref="B105:G105"/>
    <mergeCell ref="B106:G106"/>
    <mergeCell ref="L116:L118"/>
    <mergeCell ref="P112:P114"/>
    <mergeCell ref="Q112:Q114"/>
    <mergeCell ref="R112:R114"/>
    <mergeCell ref="S112:S114"/>
    <mergeCell ref="A115:A118"/>
    <mergeCell ref="B115:G115"/>
    <mergeCell ref="H115:H118"/>
    <mergeCell ref="I115:I118"/>
    <mergeCell ref="J116:J118"/>
    <mergeCell ref="K116:K118"/>
    <mergeCell ref="J112:J114"/>
    <mergeCell ref="K112:K114"/>
    <mergeCell ref="L112:L114"/>
    <mergeCell ref="M112:M114"/>
    <mergeCell ref="N112:N114"/>
    <mergeCell ref="O112:O114"/>
    <mergeCell ref="R116:R118"/>
    <mergeCell ref="S116:S118"/>
    <mergeCell ref="M116:M118"/>
    <mergeCell ref="N116:N118"/>
    <mergeCell ref="O116:O118"/>
    <mergeCell ref="P116:P118"/>
    <mergeCell ref="Q116:Q118"/>
    <mergeCell ref="P124:P126"/>
    <mergeCell ref="Q124:Q126"/>
    <mergeCell ref="A119:A122"/>
    <mergeCell ref="B119:G119"/>
    <mergeCell ref="H119:H122"/>
    <mergeCell ref="I119:I122"/>
    <mergeCell ref="D120:F120"/>
    <mergeCell ref="J120:J122"/>
    <mergeCell ref="K120:K122"/>
    <mergeCell ref="L120:L122"/>
    <mergeCell ref="L124:L126"/>
    <mergeCell ref="M124:M126"/>
    <mergeCell ref="N124:N126"/>
    <mergeCell ref="S120:S122"/>
    <mergeCell ref="D121:F121"/>
    <mergeCell ref="D122:F122"/>
    <mergeCell ref="A123:A126"/>
    <mergeCell ref="B123:G123"/>
    <mergeCell ref="H123:H126"/>
    <mergeCell ref="I123:I124"/>
    <mergeCell ref="D124:F124"/>
    <mergeCell ref="J124:J126"/>
    <mergeCell ref="K124:K126"/>
    <mergeCell ref="M120:M122"/>
    <mergeCell ref="N120:N122"/>
    <mergeCell ref="O120:O122"/>
    <mergeCell ref="P120:P122"/>
    <mergeCell ref="Q120:Q122"/>
    <mergeCell ref="R120:R122"/>
    <mergeCell ref="R124:R126"/>
    <mergeCell ref="S124:S126"/>
    <mergeCell ref="D125:F125"/>
    <mergeCell ref="D126:F126"/>
    <mergeCell ref="O124:O126"/>
    <mergeCell ref="R128:R130"/>
    <mergeCell ref="S128:S130"/>
    <mergeCell ref="A131:A134"/>
    <mergeCell ref="B131:G131"/>
    <mergeCell ref="H131:H134"/>
    <mergeCell ref="I131:I132"/>
    <mergeCell ref="B132:C134"/>
    <mergeCell ref="J132:J134"/>
    <mergeCell ref="K132:K134"/>
    <mergeCell ref="L132:L134"/>
    <mergeCell ref="L128:L130"/>
    <mergeCell ref="M128:M130"/>
    <mergeCell ref="N128:N130"/>
    <mergeCell ref="O128:O130"/>
    <mergeCell ref="P128:P130"/>
    <mergeCell ref="Q128:Q130"/>
    <mergeCell ref="A127:A130"/>
    <mergeCell ref="B127:G127"/>
    <mergeCell ref="H127:H130"/>
    <mergeCell ref="I127:I128"/>
    <mergeCell ref="J128:J130"/>
    <mergeCell ref="K128:K130"/>
    <mergeCell ref="Q139:Q140"/>
    <mergeCell ref="R139:R140"/>
    <mergeCell ref="S139:S140"/>
    <mergeCell ref="S132:S134"/>
    <mergeCell ref="A137:A146"/>
    <mergeCell ref="B137:G137"/>
    <mergeCell ref="D138:F138"/>
    <mergeCell ref="H138:H140"/>
    <mergeCell ref="D139:F139"/>
    <mergeCell ref="J139:J140"/>
    <mergeCell ref="K139:K140"/>
    <mergeCell ref="L139:L140"/>
    <mergeCell ref="M139:M140"/>
    <mergeCell ref="M132:M134"/>
    <mergeCell ref="N132:N134"/>
    <mergeCell ref="O132:O134"/>
    <mergeCell ref="P132:P134"/>
    <mergeCell ref="Q132:Q134"/>
    <mergeCell ref="R132:R134"/>
    <mergeCell ref="D140:F140"/>
    <mergeCell ref="B141:G141"/>
    <mergeCell ref="H141:H146"/>
    <mergeCell ref="J142:J146"/>
    <mergeCell ref="K142:K146"/>
    <mergeCell ref="N139:N140"/>
    <mergeCell ref="O139:O140"/>
    <mergeCell ref="P139:P140"/>
    <mergeCell ref="A157:A162"/>
    <mergeCell ref="B157:G157"/>
    <mergeCell ref="H158:H162"/>
    <mergeCell ref="J158:J162"/>
    <mergeCell ref="K158:K162"/>
    <mergeCell ref="L158:L162"/>
    <mergeCell ref="M158:M162"/>
    <mergeCell ref="N158:N162"/>
    <mergeCell ref="O158:O162"/>
    <mergeCell ref="P158:P162"/>
    <mergeCell ref="S142:S146"/>
    <mergeCell ref="A149:A154"/>
    <mergeCell ref="B149:G149"/>
    <mergeCell ref="J150:J154"/>
    <mergeCell ref="K150:K154"/>
    <mergeCell ref="L150:L154"/>
    <mergeCell ref="M150:M154"/>
    <mergeCell ref="N150:N154"/>
    <mergeCell ref="O150:O154"/>
    <mergeCell ref="P150:P154"/>
    <mergeCell ref="M142:M146"/>
    <mergeCell ref="N142:N146"/>
    <mergeCell ref="O142:O146"/>
    <mergeCell ref="P142:P146"/>
    <mergeCell ref="Q142:Q146"/>
    <mergeCell ref="R142:R146"/>
    <mergeCell ref="L142:L146"/>
    <mergeCell ref="Q158:Q162"/>
    <mergeCell ref="R158:R162"/>
    <mergeCell ref="S158:S162"/>
    <mergeCell ref="Q150:Q154"/>
    <mergeCell ref="R150:R154"/>
    <mergeCell ref="S150:S154"/>
    <mergeCell ref="B171:G171"/>
    <mergeCell ref="B172:G172"/>
    <mergeCell ref="B173:G173"/>
    <mergeCell ref="B174:G174"/>
    <mergeCell ref="B175:G175"/>
    <mergeCell ref="B176:G176"/>
    <mergeCell ref="B165:G165"/>
    <mergeCell ref="B166:G166"/>
    <mergeCell ref="B167:G167"/>
    <mergeCell ref="B168:G168"/>
    <mergeCell ref="B169:G169"/>
    <mergeCell ref="B170:G170"/>
    <mergeCell ref="B183:G183"/>
    <mergeCell ref="B184:G184"/>
    <mergeCell ref="B185:G185"/>
    <mergeCell ref="B186:G186"/>
    <mergeCell ref="H186:H192"/>
    <mergeCell ref="J186:J192"/>
    <mergeCell ref="B177:G177"/>
    <mergeCell ref="B178:G178"/>
    <mergeCell ref="B179:G179"/>
    <mergeCell ref="B180:G180"/>
    <mergeCell ref="B181:G181"/>
    <mergeCell ref="B182:G182"/>
    <mergeCell ref="Q186:Q192"/>
    <mergeCell ref="R186:R192"/>
    <mergeCell ref="S186:S192"/>
    <mergeCell ref="B187:G187"/>
    <mergeCell ref="B188:G188"/>
    <mergeCell ref="B189:G189"/>
    <mergeCell ref="B190:G190"/>
    <mergeCell ref="B191:G191"/>
    <mergeCell ref="B192:G192"/>
    <mergeCell ref="K186:K192"/>
    <mergeCell ref="L186:L192"/>
    <mergeCell ref="M186:M192"/>
    <mergeCell ref="N186:N192"/>
    <mergeCell ref="O186:O192"/>
    <mergeCell ref="P186:P192"/>
    <mergeCell ref="Q193:Q194"/>
    <mergeCell ref="R193:R194"/>
    <mergeCell ref="S193:S194"/>
    <mergeCell ref="B193:G193"/>
    <mergeCell ref="I193:I198"/>
    <mergeCell ref="J193:J194"/>
    <mergeCell ref="K193:K194"/>
    <mergeCell ref="L193:L194"/>
    <mergeCell ref="M193:M194"/>
    <mergeCell ref="B194:D194"/>
    <mergeCell ref="B195:D195"/>
    <mergeCell ref="B196:D196"/>
    <mergeCell ref="B197:D197"/>
    <mergeCell ref="A206:A215"/>
    <mergeCell ref="B206:G206"/>
    <mergeCell ref="B207:G207"/>
    <mergeCell ref="B208:G208"/>
    <mergeCell ref="B209:G209"/>
    <mergeCell ref="B210:G210"/>
    <mergeCell ref="N193:N194"/>
    <mergeCell ref="O193:O194"/>
    <mergeCell ref="P193:P194"/>
    <mergeCell ref="B211:G211"/>
    <mergeCell ref="B212:G212"/>
    <mergeCell ref="B213:G213"/>
    <mergeCell ref="B214:G214"/>
    <mergeCell ref="B215:G215"/>
    <mergeCell ref="B218:G218"/>
    <mergeCell ref="B198:D198"/>
    <mergeCell ref="B201:G201"/>
    <mergeCell ref="B202:G202"/>
    <mergeCell ref="B205:G205"/>
    <mergeCell ref="B228:G228"/>
    <mergeCell ref="B229:G229"/>
    <mergeCell ref="H229:H233"/>
    <mergeCell ref="I229:I233"/>
    <mergeCell ref="A219:A225"/>
    <mergeCell ref="B219:G219"/>
    <mergeCell ref="I219:I225"/>
    <mergeCell ref="B220:G220"/>
    <mergeCell ref="B221:G221"/>
    <mergeCell ref="B222:G222"/>
    <mergeCell ref="B223:G223"/>
    <mergeCell ref="B224:G224"/>
    <mergeCell ref="B225:G225"/>
    <mergeCell ref="R229:R233"/>
    <mergeCell ref="S229:S233"/>
    <mergeCell ref="B230:G230"/>
    <mergeCell ref="B231:G231"/>
    <mergeCell ref="B232:G232"/>
    <mergeCell ref="B233:G233"/>
    <mergeCell ref="L229:L233"/>
    <mergeCell ref="M229:M233"/>
    <mergeCell ref="N229:N233"/>
    <mergeCell ref="O229:O233"/>
    <mergeCell ref="P229:P233"/>
    <mergeCell ref="Q229:Q233"/>
    <mergeCell ref="J229:J233"/>
    <mergeCell ref="K229:K233"/>
    <mergeCell ref="B236:G236"/>
    <mergeCell ref="B237:G237"/>
    <mergeCell ref="B240:G240"/>
    <mergeCell ref="A241:A258"/>
    <mergeCell ref="B241:G241"/>
    <mergeCell ref="J241:J247"/>
    <mergeCell ref="B248:G248"/>
    <mergeCell ref="J248:J258"/>
    <mergeCell ref="B256:G256"/>
    <mergeCell ref="B257:G257"/>
    <mergeCell ref="Q241:Q247"/>
    <mergeCell ref="R241:R247"/>
    <mergeCell ref="S241:S247"/>
    <mergeCell ref="B242:G242"/>
    <mergeCell ref="B243:G243"/>
    <mergeCell ref="B244:G244"/>
    <mergeCell ref="B245:G245"/>
    <mergeCell ref="B246:G246"/>
    <mergeCell ref="B247:G247"/>
    <mergeCell ref="K241:K247"/>
    <mergeCell ref="L241:L247"/>
    <mergeCell ref="M241:M247"/>
    <mergeCell ref="N241:N247"/>
    <mergeCell ref="O241:O247"/>
    <mergeCell ref="P241:P247"/>
    <mergeCell ref="R248:R258"/>
    <mergeCell ref="S248:S258"/>
    <mergeCell ref="B249:G249"/>
    <mergeCell ref="B250:G250"/>
    <mergeCell ref="B251:G251"/>
    <mergeCell ref="B252:G252"/>
    <mergeCell ref="B253:G253"/>
    <mergeCell ref="B254:G254"/>
    <mergeCell ref="B255:G255"/>
    <mergeCell ref="K248:K258"/>
    <mergeCell ref="L248:L258"/>
    <mergeCell ref="M248:M258"/>
    <mergeCell ref="N248:N258"/>
    <mergeCell ref="O248:O258"/>
    <mergeCell ref="P248:P258"/>
    <mergeCell ref="B258:G258"/>
    <mergeCell ref="B261:G261"/>
    <mergeCell ref="B262:G262"/>
    <mergeCell ref="B265:G265"/>
    <mergeCell ref="A266:A268"/>
    <mergeCell ref="C266:G266"/>
    <mergeCell ref="C267:G267"/>
    <mergeCell ref="C268:G268"/>
    <mergeCell ref="Q248:Q258"/>
    <mergeCell ref="P266:P268"/>
    <mergeCell ref="Q266:Q268"/>
    <mergeCell ref="R266:R268"/>
    <mergeCell ref="S266:S268"/>
    <mergeCell ref="H266:H268"/>
    <mergeCell ref="I266:I268"/>
    <mergeCell ref="J266:J268"/>
    <mergeCell ref="K266:K268"/>
    <mergeCell ref="L266:L268"/>
    <mergeCell ref="M266:M268"/>
    <mergeCell ref="B271:G271"/>
    <mergeCell ref="A272:A281"/>
    <mergeCell ref="B272:G272"/>
    <mergeCell ref="H272:H281"/>
    <mergeCell ref="I272:I281"/>
    <mergeCell ref="B273:G273"/>
    <mergeCell ref="B274:G274"/>
    <mergeCell ref="N266:N268"/>
    <mergeCell ref="O266:O268"/>
    <mergeCell ref="B284:G284"/>
    <mergeCell ref="H285:H287"/>
    <mergeCell ref="B286:G286"/>
    <mergeCell ref="B287:G287"/>
    <mergeCell ref="B288:G288"/>
    <mergeCell ref="B289:G289"/>
    <mergeCell ref="B290:G290"/>
    <mergeCell ref="B291:G291"/>
    <mergeCell ref="B292:G292"/>
    <mergeCell ref="B293:G293"/>
    <mergeCell ref="B296:G296"/>
    <mergeCell ref="B297:G297"/>
    <mergeCell ref="A300:G300"/>
    <mergeCell ref="A301:A304"/>
    <mergeCell ref="B301:G301"/>
    <mergeCell ref="B302:G302"/>
    <mergeCell ref="B303:G303"/>
    <mergeCell ref="B304:G304"/>
    <mergeCell ref="A285:A293"/>
    <mergeCell ref="B285:G285"/>
  </mergeCells>
  <pageMargins left="0.7" right="0.7" top="0.75" bottom="0.75" header="0.3" footer="0.3"/>
  <pageSetup paperSize="9" scale="52" orientation="landscape" r:id="rId1"/>
  <rowBreaks count="15" manualBreakCount="15">
    <brk id="18" max="18" man="1"/>
    <brk id="29" max="18" man="1"/>
    <brk id="40" max="18" man="1"/>
    <brk id="56" max="18" man="1"/>
    <brk id="69" max="18" man="1"/>
    <brk id="86" max="18" man="1"/>
    <brk id="108" max="18" man="1"/>
    <brk id="130" max="18" man="1"/>
    <brk id="164" max="18" man="1"/>
    <brk id="200" max="18" man="1"/>
    <brk id="217" max="18" man="1"/>
    <brk id="239" max="18" man="1"/>
    <brk id="264" max="18" man="1"/>
    <brk id="282" max="18" man="1"/>
    <brk id="29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0"/>
  <sheetViews>
    <sheetView tabSelected="1" zoomScale="70" zoomScaleNormal="70" workbookViewId="0">
      <pane xSplit="8" ySplit="3" topLeftCell="I28" activePane="bottomRight" state="frozen"/>
      <selection pane="topRight" activeCell="I1" sqref="I1"/>
      <selection pane="bottomLeft" activeCell="A4" sqref="A4"/>
      <selection pane="bottomRight" activeCell="A26" sqref="A26:XFD34"/>
    </sheetView>
  </sheetViews>
  <sheetFormatPr defaultRowHeight="23.25" customHeight="1"/>
  <cols>
    <col min="1" max="1" width="8.875" style="443" customWidth="1"/>
    <col min="2" max="2" width="45.125" style="410" customWidth="1"/>
    <col min="3" max="3" width="8" style="410" customWidth="1"/>
    <col min="4" max="4" width="8.25" style="410" customWidth="1"/>
    <col min="5" max="5" width="6.625" style="410" customWidth="1"/>
    <col min="6" max="6" width="9" style="410" customWidth="1"/>
    <col min="7" max="7" width="32.375" style="410" customWidth="1"/>
    <col min="8" max="8" width="10.5" style="446" customWidth="1"/>
    <col min="9" max="9" width="14.875" style="330" bestFit="1" customWidth="1"/>
    <col min="10" max="10" width="13.625" style="297" bestFit="1" customWidth="1"/>
    <col min="11" max="11" width="14.75" style="297" bestFit="1" customWidth="1"/>
    <col min="12" max="12" width="15.5" style="297" bestFit="1" customWidth="1"/>
    <col min="13" max="13" width="14.125" style="297" bestFit="1" customWidth="1"/>
    <col min="14" max="14" width="14.875" style="297" bestFit="1" customWidth="1"/>
    <col min="15" max="15" width="15.375" style="297" bestFit="1" customWidth="1"/>
    <col min="16" max="16" width="11.25" style="297" bestFit="1" customWidth="1"/>
    <col min="17" max="17" width="16.375" style="297" bestFit="1" customWidth="1"/>
    <col min="18" max="18" width="14.625" style="297" bestFit="1" customWidth="1"/>
    <col min="19" max="19" width="14.125" style="297" bestFit="1" customWidth="1"/>
    <col min="20" max="20" width="12.625" style="297" bestFit="1" customWidth="1"/>
    <col min="21" max="21" width="16.75" style="297" bestFit="1" customWidth="1"/>
    <col min="22" max="22" width="12.625" style="297" bestFit="1" customWidth="1"/>
    <col min="23" max="23" width="12.25" style="297" bestFit="1" customWidth="1"/>
    <col min="24" max="24" width="13.125" style="297" bestFit="1" customWidth="1"/>
    <col min="25" max="25" width="10.625" style="297" bestFit="1" customWidth="1"/>
    <col min="26" max="26" width="13.5" style="297" bestFit="1" customWidth="1"/>
    <col min="27" max="27" width="11.625" style="297" bestFit="1" customWidth="1"/>
    <col min="28" max="28" width="14.25" style="297" bestFit="1" customWidth="1"/>
    <col min="29" max="29" width="12.25" style="297" bestFit="1" customWidth="1"/>
    <col min="30" max="30" width="14.25" style="297" bestFit="1" customWidth="1"/>
    <col min="31" max="31" width="14.375" style="297" bestFit="1" customWidth="1"/>
    <col min="32" max="32" width="13.625" style="297" bestFit="1" customWidth="1"/>
    <col min="33" max="33" width="11.875" style="297" bestFit="1" customWidth="1"/>
    <col min="34" max="34" width="13.5" style="297" bestFit="1" customWidth="1"/>
    <col min="35" max="35" width="13.75" style="297" bestFit="1" customWidth="1"/>
    <col min="36" max="36" width="11.25" style="297" bestFit="1" customWidth="1"/>
    <col min="37" max="37" width="9.25" style="297" bestFit="1" customWidth="1"/>
    <col min="38" max="38" width="11.875" style="297" bestFit="1" customWidth="1"/>
    <col min="39" max="39" width="12.75" style="297" bestFit="1" customWidth="1"/>
    <col min="40" max="40" width="12.125" style="297" bestFit="1" customWidth="1"/>
    <col min="41" max="41" width="12.5" style="297" bestFit="1" customWidth="1"/>
    <col min="42" max="42" width="11.125" style="297" bestFit="1" customWidth="1"/>
    <col min="43" max="43" width="15.875" style="297" bestFit="1" customWidth="1"/>
    <col min="44" max="44" width="12.375" style="297" bestFit="1" customWidth="1"/>
    <col min="45" max="45" width="12.25" style="297" bestFit="1" customWidth="1"/>
    <col min="46" max="46" width="12.625" style="297" bestFit="1" customWidth="1"/>
    <col min="47" max="47" width="18.125" style="297" customWidth="1"/>
    <col min="48" max="48" width="11.5" style="297" bestFit="1" customWidth="1"/>
    <col min="49" max="49" width="15.875" style="297" bestFit="1" customWidth="1"/>
    <col min="50" max="50" width="10.25" style="297" bestFit="1" customWidth="1"/>
    <col min="51" max="51" width="11.5" style="297" bestFit="1" customWidth="1"/>
    <col min="52" max="52" width="12.75" style="297" customWidth="1"/>
    <col min="53" max="54" width="10.375" style="297" bestFit="1" customWidth="1"/>
    <col min="55" max="55" width="11.625" style="297" bestFit="1" customWidth="1"/>
    <col min="56" max="56" width="11.125" style="297" bestFit="1" customWidth="1"/>
    <col min="57" max="57" width="12.375" style="297" bestFit="1" customWidth="1"/>
    <col min="58" max="58" width="10.625" style="297" bestFit="1" customWidth="1"/>
    <col min="59" max="59" width="12.125" style="297" bestFit="1" customWidth="1"/>
    <col min="60" max="61" width="10.375" style="297" bestFit="1" customWidth="1"/>
    <col min="62" max="62" width="9" style="297"/>
    <col min="63" max="63" width="13.25" style="297" customWidth="1"/>
    <col min="64" max="64" width="11.25" style="297" bestFit="1" customWidth="1"/>
    <col min="65" max="65" width="11.375" style="297" bestFit="1" customWidth="1"/>
    <col min="66" max="66" width="10.375" style="297" bestFit="1" customWidth="1"/>
    <col min="67" max="68" width="13" style="297" bestFit="1" customWidth="1"/>
    <col min="69" max="69" width="12.25" style="297" bestFit="1" customWidth="1"/>
    <col min="70" max="70" width="13.375" style="297" bestFit="1" customWidth="1"/>
    <col min="71" max="71" width="16.5" style="297" bestFit="1" customWidth="1"/>
    <col min="72" max="72" width="15.875" style="297" bestFit="1" customWidth="1"/>
    <col min="73" max="73" width="13.75" style="297" bestFit="1" customWidth="1"/>
    <col min="74" max="74" width="11.375" style="297" bestFit="1" customWidth="1"/>
    <col min="75" max="75" width="11.5" style="297" bestFit="1" customWidth="1"/>
    <col min="76" max="76" width="9.375" style="297" bestFit="1" customWidth="1"/>
    <col min="77" max="77" width="10.25" style="297" bestFit="1" customWidth="1"/>
    <col min="78" max="78" width="11.375" style="297" bestFit="1" customWidth="1"/>
    <col min="79" max="79" width="14.625" style="297" bestFit="1" customWidth="1"/>
    <col min="80" max="80" width="17.625" style="297" bestFit="1" customWidth="1"/>
    <col min="81" max="81" width="13.875" style="297" bestFit="1" customWidth="1"/>
    <col min="82" max="82" width="11.375" style="297" bestFit="1" customWidth="1"/>
    <col min="83" max="83" width="14" style="297" bestFit="1" customWidth="1"/>
    <col min="84" max="84" width="10" style="297" bestFit="1" customWidth="1"/>
    <col min="85" max="85" width="13.625" style="297" bestFit="1" customWidth="1"/>
    <col min="86" max="86" width="12.375" style="297" bestFit="1" customWidth="1"/>
    <col min="87" max="87" width="15.375" style="297" bestFit="1" customWidth="1"/>
    <col min="88" max="88" width="19.375" style="297" bestFit="1" customWidth="1"/>
    <col min="89" max="89" width="16.75" style="297" bestFit="1" customWidth="1"/>
    <col min="90" max="90" width="14.125" style="297" bestFit="1" customWidth="1"/>
    <col min="91" max="91" width="12.25" style="297" bestFit="1" customWidth="1"/>
    <col min="92" max="92" width="14" style="297" bestFit="1" customWidth="1"/>
    <col min="93" max="93" width="11.625" style="297" bestFit="1" customWidth="1"/>
    <col min="94" max="94" width="11.5" style="297" bestFit="1" customWidth="1"/>
    <col min="95" max="95" width="18.875" style="297" customWidth="1"/>
    <col min="96" max="96" width="12.5" style="297" bestFit="1" customWidth="1"/>
    <col min="97" max="97" width="12.625" style="297" bestFit="1" customWidth="1"/>
    <col min="98" max="98" width="16.25" style="297" bestFit="1" customWidth="1"/>
    <col min="99" max="99" width="11.625" style="297" bestFit="1" customWidth="1"/>
    <col min="100" max="100" width="13.5" style="297" bestFit="1" customWidth="1"/>
    <col min="101" max="101" width="11.5" style="297" bestFit="1" customWidth="1"/>
    <col min="102" max="102" width="14.125" style="297" bestFit="1" customWidth="1"/>
    <col min="103" max="103" width="14" style="297" bestFit="1" customWidth="1"/>
    <col min="104" max="104" width="16.25" style="297" bestFit="1" customWidth="1"/>
    <col min="105" max="105" width="13" style="297" bestFit="1" customWidth="1"/>
    <col min="106" max="106" width="11.375" style="297" bestFit="1" customWidth="1"/>
    <col min="107" max="107" width="13.375" style="297" bestFit="1" customWidth="1"/>
    <col min="108" max="108" width="18.5" style="297" bestFit="1" customWidth="1"/>
    <col min="109" max="109" width="15.375" style="297" bestFit="1" customWidth="1"/>
    <col min="110" max="110" width="14.875" style="297" bestFit="1" customWidth="1"/>
    <col min="111" max="111" width="13.625" style="297" bestFit="1" customWidth="1"/>
    <col min="112" max="112" width="11.125" style="297" bestFit="1" customWidth="1"/>
    <col min="113" max="113" width="9" style="297"/>
    <col min="114" max="114" width="17.875" style="297" bestFit="1" customWidth="1"/>
    <col min="115" max="115" width="12.375" style="297" bestFit="1" customWidth="1"/>
    <col min="116" max="116" width="16.625" style="297" bestFit="1" customWidth="1"/>
    <col min="117" max="16384" width="9" style="297"/>
  </cols>
  <sheetData>
    <row r="1" spans="1:116" s="293" customFormat="1" ht="23.25" customHeight="1">
      <c r="A1" s="808" t="s">
        <v>495</v>
      </c>
      <c r="B1" s="808"/>
      <c r="C1" s="808"/>
      <c r="D1" s="808"/>
      <c r="E1" s="808"/>
      <c r="F1" s="808"/>
      <c r="G1" s="808"/>
      <c r="H1" s="808"/>
      <c r="I1" s="802" t="s">
        <v>496</v>
      </c>
      <c r="J1" s="802"/>
      <c r="K1" s="802"/>
      <c r="L1" s="802"/>
      <c r="M1" s="802" t="s">
        <v>496</v>
      </c>
      <c r="N1" s="802"/>
      <c r="O1" s="802"/>
      <c r="P1" s="802"/>
      <c r="Q1" s="802" t="s">
        <v>496</v>
      </c>
      <c r="R1" s="802"/>
      <c r="S1" s="802"/>
      <c r="T1" s="802"/>
      <c r="U1" s="802" t="s">
        <v>496</v>
      </c>
      <c r="V1" s="802"/>
      <c r="W1" s="802"/>
      <c r="X1" s="802"/>
      <c r="Y1" s="802" t="s">
        <v>496</v>
      </c>
      <c r="Z1" s="802"/>
      <c r="AA1" s="802"/>
      <c r="AB1" s="802"/>
      <c r="AC1" s="802" t="s">
        <v>496</v>
      </c>
      <c r="AD1" s="802"/>
      <c r="AE1" s="802"/>
      <c r="AF1" s="802"/>
      <c r="AG1" s="802" t="s">
        <v>496</v>
      </c>
      <c r="AH1" s="802"/>
      <c r="AI1" s="802"/>
      <c r="AJ1" s="802"/>
      <c r="AK1" s="802" t="s">
        <v>496</v>
      </c>
      <c r="AL1" s="802"/>
      <c r="AM1" s="802"/>
      <c r="AN1" s="802"/>
      <c r="AO1" s="802" t="s">
        <v>496</v>
      </c>
      <c r="AP1" s="802"/>
      <c r="AQ1" s="802"/>
      <c r="AR1" s="802"/>
      <c r="AS1" s="802" t="s">
        <v>496</v>
      </c>
      <c r="AT1" s="802"/>
      <c r="AU1" s="802"/>
      <c r="AV1" s="802"/>
      <c r="AW1" s="802" t="s">
        <v>496</v>
      </c>
      <c r="AX1" s="802"/>
      <c r="AY1" s="802"/>
      <c r="AZ1" s="802"/>
      <c r="BA1" s="802" t="s">
        <v>496</v>
      </c>
      <c r="BB1" s="802"/>
      <c r="BC1" s="802"/>
      <c r="BD1" s="802"/>
      <c r="BE1" s="802" t="s">
        <v>496</v>
      </c>
      <c r="BF1" s="802"/>
      <c r="BG1" s="802"/>
      <c r="BH1" s="802"/>
      <c r="BI1" s="802" t="s">
        <v>496</v>
      </c>
      <c r="BJ1" s="802"/>
      <c r="BK1" s="802"/>
      <c r="BL1" s="802"/>
      <c r="BM1" s="802" t="s">
        <v>496</v>
      </c>
      <c r="BN1" s="802"/>
      <c r="BO1" s="802"/>
      <c r="BP1" s="802"/>
      <c r="BQ1" s="802" t="s">
        <v>496</v>
      </c>
      <c r="BR1" s="802"/>
      <c r="BS1" s="802"/>
      <c r="BT1" s="802"/>
      <c r="BU1" s="802" t="s">
        <v>496</v>
      </c>
      <c r="BV1" s="802"/>
      <c r="BW1" s="802"/>
      <c r="BX1" s="802"/>
      <c r="BY1" s="802" t="s">
        <v>496</v>
      </c>
      <c r="BZ1" s="802"/>
      <c r="CA1" s="802"/>
      <c r="CB1" s="802"/>
      <c r="CC1" s="802" t="s">
        <v>496</v>
      </c>
      <c r="CD1" s="802"/>
      <c r="CE1" s="802"/>
      <c r="CF1" s="802"/>
      <c r="CG1" s="802" t="s">
        <v>496</v>
      </c>
      <c r="CH1" s="802"/>
      <c r="CI1" s="802"/>
      <c r="CJ1" s="802"/>
      <c r="CK1" s="802" t="s">
        <v>496</v>
      </c>
      <c r="CL1" s="802"/>
      <c r="CM1" s="802"/>
      <c r="CN1" s="802"/>
      <c r="CO1" s="802" t="s">
        <v>496</v>
      </c>
      <c r="CP1" s="802"/>
      <c r="CQ1" s="802"/>
      <c r="CR1" s="802"/>
      <c r="CS1" s="802" t="s">
        <v>496</v>
      </c>
      <c r="CT1" s="802"/>
      <c r="CU1" s="802"/>
      <c r="CV1" s="802"/>
      <c r="CW1" s="802" t="s">
        <v>496</v>
      </c>
      <c r="CX1" s="802"/>
      <c r="CY1" s="802"/>
      <c r="CZ1" s="802"/>
      <c r="DA1" s="802" t="s">
        <v>496</v>
      </c>
      <c r="DB1" s="802"/>
      <c r="DC1" s="802"/>
      <c r="DD1" s="802"/>
      <c r="DE1" s="802" t="s">
        <v>496</v>
      </c>
      <c r="DF1" s="802"/>
      <c r="DG1" s="802"/>
      <c r="DH1" s="802"/>
      <c r="DI1" s="802" t="s">
        <v>496</v>
      </c>
      <c r="DJ1" s="802"/>
      <c r="DK1" s="802"/>
      <c r="DL1" s="802"/>
    </row>
    <row r="2" spans="1:116" ht="43.5" customHeight="1">
      <c r="A2" s="809"/>
      <c r="B2" s="809"/>
      <c r="C2" s="809"/>
      <c r="D2" s="809"/>
      <c r="E2" s="809"/>
      <c r="F2" s="809"/>
      <c r="G2" s="809"/>
      <c r="H2" s="809"/>
      <c r="I2" s="294" t="s">
        <v>497</v>
      </c>
      <c r="J2" s="295" t="s">
        <v>497</v>
      </c>
      <c r="K2" s="295" t="s">
        <v>497</v>
      </c>
      <c r="L2" s="295" t="s">
        <v>497</v>
      </c>
      <c r="M2" s="295" t="s">
        <v>497</v>
      </c>
      <c r="N2" s="295" t="s">
        <v>497</v>
      </c>
      <c r="O2" s="295" t="s">
        <v>497</v>
      </c>
      <c r="P2" s="295" t="s">
        <v>497</v>
      </c>
      <c r="Q2" s="295" t="s">
        <v>497</v>
      </c>
      <c r="R2" s="295" t="s">
        <v>497</v>
      </c>
      <c r="S2" s="295" t="s">
        <v>497</v>
      </c>
      <c r="T2" s="295" t="s">
        <v>497</v>
      </c>
      <c r="U2" s="295" t="s">
        <v>497</v>
      </c>
      <c r="V2" s="295" t="s">
        <v>497</v>
      </c>
      <c r="W2" s="295" t="s">
        <v>497</v>
      </c>
      <c r="X2" s="295" t="s">
        <v>497</v>
      </c>
      <c r="Y2" s="295" t="s">
        <v>497</v>
      </c>
      <c r="Z2" s="295" t="s">
        <v>497</v>
      </c>
      <c r="AA2" s="295" t="s">
        <v>497</v>
      </c>
      <c r="AB2" s="295" t="s">
        <v>497</v>
      </c>
      <c r="AC2" s="295" t="s">
        <v>497</v>
      </c>
      <c r="AD2" s="295" t="s">
        <v>11</v>
      </c>
      <c r="AE2" s="295" t="s">
        <v>11</v>
      </c>
      <c r="AF2" s="295" t="s">
        <v>11</v>
      </c>
      <c r="AG2" s="295" t="s">
        <v>11</v>
      </c>
      <c r="AH2" s="295" t="s">
        <v>11</v>
      </c>
      <c r="AI2" s="295" t="s">
        <v>11</v>
      </c>
      <c r="AJ2" s="295" t="s">
        <v>7</v>
      </c>
      <c r="AK2" s="295" t="s">
        <v>7</v>
      </c>
      <c r="AL2" s="295" t="s">
        <v>7</v>
      </c>
      <c r="AM2" s="295" t="s">
        <v>7</v>
      </c>
      <c r="AN2" s="295" t="s">
        <v>7</v>
      </c>
      <c r="AO2" s="295" t="s">
        <v>7</v>
      </c>
      <c r="AP2" s="295" t="s">
        <v>7</v>
      </c>
      <c r="AQ2" s="295" t="s">
        <v>7</v>
      </c>
      <c r="AR2" s="295" t="s">
        <v>7</v>
      </c>
      <c r="AS2" s="295" t="s">
        <v>7</v>
      </c>
      <c r="AT2" s="295" t="s">
        <v>7</v>
      </c>
      <c r="AU2" s="295" t="s">
        <v>7</v>
      </c>
      <c r="AV2" s="295" t="s">
        <v>7</v>
      </c>
      <c r="AW2" s="295" t="s">
        <v>7</v>
      </c>
      <c r="AX2" s="295" t="s">
        <v>7</v>
      </c>
      <c r="AY2" s="295" t="s">
        <v>9</v>
      </c>
      <c r="AZ2" s="295" t="s">
        <v>9</v>
      </c>
      <c r="BA2" s="295" t="s">
        <v>9</v>
      </c>
      <c r="BB2" s="295" t="s">
        <v>9</v>
      </c>
      <c r="BC2" s="295" t="s">
        <v>9</v>
      </c>
      <c r="BD2" s="295" t="s">
        <v>9</v>
      </c>
      <c r="BE2" s="295" t="s">
        <v>9</v>
      </c>
      <c r="BF2" s="295" t="s">
        <v>9</v>
      </c>
      <c r="BG2" s="295" t="s">
        <v>9</v>
      </c>
      <c r="BH2" s="295" t="s">
        <v>9</v>
      </c>
      <c r="BI2" s="295" t="s">
        <v>9</v>
      </c>
      <c r="BJ2" s="295" t="s">
        <v>9</v>
      </c>
      <c r="BK2" s="295" t="s">
        <v>9</v>
      </c>
      <c r="BL2" s="295" t="s">
        <v>9</v>
      </c>
      <c r="BM2" s="295" t="s">
        <v>9</v>
      </c>
      <c r="BN2" s="295" t="s">
        <v>9</v>
      </c>
      <c r="BO2" s="295" t="s">
        <v>9</v>
      </c>
      <c r="BP2" s="295" t="s">
        <v>9</v>
      </c>
      <c r="BQ2" s="295" t="s">
        <v>9</v>
      </c>
      <c r="BR2" s="295" t="s">
        <v>9</v>
      </c>
      <c r="BS2" s="295" t="s">
        <v>9</v>
      </c>
      <c r="BT2" s="295" t="s">
        <v>6</v>
      </c>
      <c r="BU2" s="295" t="s">
        <v>6</v>
      </c>
      <c r="BV2" s="295" t="s">
        <v>6</v>
      </c>
      <c r="BW2" s="295" t="s">
        <v>6</v>
      </c>
      <c r="BX2" s="295" t="s">
        <v>6</v>
      </c>
      <c r="BY2" s="295" t="s">
        <v>6</v>
      </c>
      <c r="BZ2" s="295" t="s">
        <v>6</v>
      </c>
      <c r="CA2" s="295" t="s">
        <v>6</v>
      </c>
      <c r="CB2" s="295" t="s">
        <v>6</v>
      </c>
      <c r="CC2" s="295" t="s">
        <v>10</v>
      </c>
      <c r="CD2" s="295" t="s">
        <v>10</v>
      </c>
      <c r="CE2" s="295" t="s">
        <v>10</v>
      </c>
      <c r="CF2" s="295" t="s">
        <v>10</v>
      </c>
      <c r="CG2" s="295" t="s">
        <v>10</v>
      </c>
      <c r="CH2" s="295" t="s">
        <v>10</v>
      </c>
      <c r="CI2" s="295" t="s">
        <v>10</v>
      </c>
      <c r="CJ2" s="295" t="s">
        <v>10</v>
      </c>
      <c r="CK2" s="295" t="s">
        <v>10</v>
      </c>
      <c r="CL2" s="295" t="s">
        <v>10</v>
      </c>
      <c r="CM2" s="295" t="s">
        <v>10</v>
      </c>
      <c r="CN2" s="295" t="s">
        <v>10</v>
      </c>
      <c r="CO2" s="295" t="s">
        <v>10</v>
      </c>
      <c r="CP2" s="295" t="s">
        <v>10</v>
      </c>
      <c r="CQ2" s="295" t="s">
        <v>10</v>
      </c>
      <c r="CR2" s="295" t="s">
        <v>10</v>
      </c>
      <c r="CS2" s="295" t="s">
        <v>12</v>
      </c>
      <c r="CT2" s="295" t="s">
        <v>12</v>
      </c>
      <c r="CU2" s="295" t="s">
        <v>12</v>
      </c>
      <c r="CV2" s="295" t="s">
        <v>12</v>
      </c>
      <c r="CW2" s="295" t="s">
        <v>12</v>
      </c>
      <c r="CX2" s="295" t="s">
        <v>12</v>
      </c>
      <c r="CY2" s="295" t="s">
        <v>12</v>
      </c>
      <c r="CZ2" s="295" t="s">
        <v>12</v>
      </c>
      <c r="DA2" s="295" t="s">
        <v>12</v>
      </c>
      <c r="DB2" s="296" t="s">
        <v>8</v>
      </c>
      <c r="DC2" s="295" t="s">
        <v>8</v>
      </c>
      <c r="DD2" s="295" t="s">
        <v>8</v>
      </c>
      <c r="DE2" s="295" t="s">
        <v>8</v>
      </c>
      <c r="DF2" s="295" t="s">
        <v>8</v>
      </c>
      <c r="DG2" s="295" t="s">
        <v>13</v>
      </c>
      <c r="DH2" s="295" t="s">
        <v>13</v>
      </c>
      <c r="DI2" s="295" t="s">
        <v>13</v>
      </c>
      <c r="DJ2" s="295" t="s">
        <v>13</v>
      </c>
      <c r="DK2" s="295" t="s">
        <v>13</v>
      </c>
      <c r="DL2" s="295" t="s">
        <v>13</v>
      </c>
    </row>
    <row r="3" spans="1:116" ht="46.5" customHeight="1">
      <c r="A3" s="298" t="s">
        <v>0</v>
      </c>
      <c r="B3" s="803" t="s">
        <v>412</v>
      </c>
      <c r="C3" s="804"/>
      <c r="D3" s="804"/>
      <c r="E3" s="804"/>
      <c r="F3" s="805"/>
      <c r="G3" s="299" t="s">
        <v>2</v>
      </c>
      <c r="H3" s="299" t="s">
        <v>4</v>
      </c>
      <c r="I3" s="300" t="s">
        <v>498</v>
      </c>
      <c r="J3" s="301" t="s">
        <v>499</v>
      </c>
      <c r="K3" s="301" t="s">
        <v>500</v>
      </c>
      <c r="L3" s="301" t="s">
        <v>501</v>
      </c>
      <c r="M3" s="301" t="s">
        <v>502</v>
      </c>
      <c r="N3" s="301" t="s">
        <v>503</v>
      </c>
      <c r="O3" s="301" t="s">
        <v>504</v>
      </c>
      <c r="P3" s="301" t="s">
        <v>505</v>
      </c>
      <c r="Q3" s="301" t="s">
        <v>506</v>
      </c>
      <c r="R3" s="301" t="s">
        <v>507</v>
      </c>
      <c r="S3" s="301" t="s">
        <v>508</v>
      </c>
      <c r="T3" s="301" t="s">
        <v>509</v>
      </c>
      <c r="U3" s="301" t="s">
        <v>510</v>
      </c>
      <c r="V3" s="301" t="s">
        <v>511</v>
      </c>
      <c r="W3" s="301" t="s">
        <v>512</v>
      </c>
      <c r="X3" s="301" t="s">
        <v>513</v>
      </c>
      <c r="Y3" s="301" t="s">
        <v>514</v>
      </c>
      <c r="Z3" s="301" t="s">
        <v>515</v>
      </c>
      <c r="AA3" s="301" t="s">
        <v>516</v>
      </c>
      <c r="AB3" s="301" t="s">
        <v>517</v>
      </c>
      <c r="AC3" s="301" t="s">
        <v>518</v>
      </c>
      <c r="AD3" s="302" t="s">
        <v>11</v>
      </c>
      <c r="AE3" s="302" t="s">
        <v>519</v>
      </c>
      <c r="AF3" s="302" t="s">
        <v>520</v>
      </c>
      <c r="AG3" s="302" t="s">
        <v>521</v>
      </c>
      <c r="AH3" s="302" t="s">
        <v>522</v>
      </c>
      <c r="AI3" s="302" t="s">
        <v>523</v>
      </c>
      <c r="AJ3" s="303" t="s">
        <v>524</v>
      </c>
      <c r="AK3" s="303" t="s">
        <v>525</v>
      </c>
      <c r="AL3" s="303" t="s">
        <v>526</v>
      </c>
      <c r="AM3" s="303" t="s">
        <v>527</v>
      </c>
      <c r="AN3" s="303" t="s">
        <v>528</v>
      </c>
      <c r="AO3" s="303" t="s">
        <v>529</v>
      </c>
      <c r="AP3" s="303" t="s">
        <v>530</v>
      </c>
      <c r="AQ3" s="303" t="s">
        <v>531</v>
      </c>
      <c r="AR3" s="303" t="s">
        <v>532</v>
      </c>
      <c r="AS3" s="303" t="s">
        <v>533</v>
      </c>
      <c r="AT3" s="303" t="s">
        <v>534</v>
      </c>
      <c r="AU3" s="303" t="s">
        <v>535</v>
      </c>
      <c r="AV3" s="303" t="s">
        <v>536</v>
      </c>
      <c r="AW3" s="303" t="s">
        <v>537</v>
      </c>
      <c r="AX3" s="303" t="s">
        <v>538</v>
      </c>
      <c r="AY3" s="304" t="s">
        <v>539</v>
      </c>
      <c r="AZ3" s="304" t="s">
        <v>540</v>
      </c>
      <c r="BA3" s="304" t="s">
        <v>541</v>
      </c>
      <c r="BB3" s="304" t="s">
        <v>542</v>
      </c>
      <c r="BC3" s="304" t="s">
        <v>543</v>
      </c>
      <c r="BD3" s="304" t="s">
        <v>544</v>
      </c>
      <c r="BE3" s="304" t="s">
        <v>545</v>
      </c>
      <c r="BF3" s="304" t="s">
        <v>546</v>
      </c>
      <c r="BG3" s="304" t="s">
        <v>547</v>
      </c>
      <c r="BH3" s="304" t="s">
        <v>548</v>
      </c>
      <c r="BI3" s="304" t="s">
        <v>549</v>
      </c>
      <c r="BJ3" s="304" t="s">
        <v>550</v>
      </c>
      <c r="BK3" s="304" t="s">
        <v>551</v>
      </c>
      <c r="BL3" s="304" t="s">
        <v>552</v>
      </c>
      <c r="BM3" s="304" t="s">
        <v>553</v>
      </c>
      <c r="BN3" s="304" t="s">
        <v>554</v>
      </c>
      <c r="BO3" s="304" t="s">
        <v>555</v>
      </c>
      <c r="BP3" s="304" t="s">
        <v>556</v>
      </c>
      <c r="BQ3" s="304" t="s">
        <v>557</v>
      </c>
      <c r="BR3" s="304" t="s">
        <v>558</v>
      </c>
      <c r="BS3" s="304" t="s">
        <v>559</v>
      </c>
      <c r="BT3" s="305" t="s">
        <v>560</v>
      </c>
      <c r="BU3" s="305" t="s">
        <v>561</v>
      </c>
      <c r="BV3" s="305" t="s">
        <v>549</v>
      </c>
      <c r="BW3" s="305" t="s">
        <v>562</v>
      </c>
      <c r="BX3" s="305" t="s">
        <v>563</v>
      </c>
      <c r="BY3" s="305" t="s">
        <v>564</v>
      </c>
      <c r="BZ3" s="305" t="s">
        <v>565</v>
      </c>
      <c r="CA3" s="305" t="s">
        <v>566</v>
      </c>
      <c r="CB3" s="305" t="s">
        <v>567</v>
      </c>
      <c r="CC3" s="306" t="s">
        <v>568</v>
      </c>
      <c r="CD3" s="306" t="s">
        <v>569</v>
      </c>
      <c r="CE3" s="306" t="s">
        <v>570</v>
      </c>
      <c r="CF3" s="306" t="s">
        <v>503</v>
      </c>
      <c r="CG3" s="306" t="s">
        <v>571</v>
      </c>
      <c r="CH3" s="306" t="s">
        <v>572</v>
      </c>
      <c r="CI3" s="306" t="s">
        <v>573</v>
      </c>
      <c r="CJ3" s="306" t="s">
        <v>574</v>
      </c>
      <c r="CK3" s="306" t="s">
        <v>575</v>
      </c>
      <c r="CL3" s="306" t="s">
        <v>576</v>
      </c>
      <c r="CM3" s="306" t="s">
        <v>577</v>
      </c>
      <c r="CN3" s="306" t="s">
        <v>578</v>
      </c>
      <c r="CO3" s="306" t="s">
        <v>579</v>
      </c>
      <c r="CP3" s="306" t="s">
        <v>580</v>
      </c>
      <c r="CQ3" s="306" t="s">
        <v>581</v>
      </c>
      <c r="CR3" s="306" t="s">
        <v>582</v>
      </c>
      <c r="CS3" s="307" t="s">
        <v>12</v>
      </c>
      <c r="CT3" s="307" t="s">
        <v>583</v>
      </c>
      <c r="CU3" s="307" t="s">
        <v>584</v>
      </c>
      <c r="CV3" s="307" t="s">
        <v>585</v>
      </c>
      <c r="CW3" s="307" t="s">
        <v>586</v>
      </c>
      <c r="CX3" s="307" t="s">
        <v>587</v>
      </c>
      <c r="CY3" s="307" t="s">
        <v>588</v>
      </c>
      <c r="CZ3" s="307" t="s">
        <v>589</v>
      </c>
      <c r="DA3" s="307" t="s">
        <v>590</v>
      </c>
      <c r="DB3" s="308" t="s">
        <v>591</v>
      </c>
      <c r="DC3" s="308" t="s">
        <v>592</v>
      </c>
      <c r="DD3" s="308" t="s">
        <v>593</v>
      </c>
      <c r="DE3" s="308" t="s">
        <v>594</v>
      </c>
      <c r="DF3" s="308" t="s">
        <v>595</v>
      </c>
      <c r="DG3" s="309" t="s">
        <v>596</v>
      </c>
      <c r="DH3" s="309" t="s">
        <v>597</v>
      </c>
      <c r="DI3" s="309" t="s">
        <v>598</v>
      </c>
      <c r="DJ3" s="309" t="s">
        <v>599</v>
      </c>
      <c r="DK3" s="309" t="s">
        <v>600</v>
      </c>
      <c r="DL3" s="309" t="s">
        <v>601</v>
      </c>
    </row>
    <row r="4" spans="1:116" ht="26.25" customHeight="1">
      <c r="A4" s="806" t="s">
        <v>602</v>
      </c>
      <c r="B4" s="807"/>
      <c r="C4" s="310"/>
      <c r="D4" s="310"/>
      <c r="E4" s="310"/>
      <c r="F4" s="310"/>
      <c r="G4" s="311"/>
      <c r="H4" s="312">
        <v>30</v>
      </c>
      <c r="I4" s="131">
        <f>I6*30/100</f>
        <v>0.726794633937491</v>
      </c>
      <c r="J4" s="131">
        <f t="shared" ref="J4:BU4" si="0">J6*30/100</f>
        <v>0.726794633937491</v>
      </c>
      <c r="K4" s="131">
        <f t="shared" si="0"/>
        <v>0.726794633937491</v>
      </c>
      <c r="L4" s="131">
        <f t="shared" si="0"/>
        <v>0.726794633937491</v>
      </c>
      <c r="M4" s="131">
        <f t="shared" si="0"/>
        <v>0.726794633937491</v>
      </c>
      <c r="N4" s="131">
        <f t="shared" si="0"/>
        <v>0.726794633937491</v>
      </c>
      <c r="O4" s="131">
        <f t="shared" si="0"/>
        <v>0.726794633937491</v>
      </c>
      <c r="P4" s="131">
        <f t="shared" si="0"/>
        <v>0.726794633937491</v>
      </c>
      <c r="Q4" s="131">
        <f t="shared" si="0"/>
        <v>0.726794633937491</v>
      </c>
      <c r="R4" s="131">
        <f t="shared" si="0"/>
        <v>0.726794633937491</v>
      </c>
      <c r="S4" s="131">
        <f t="shared" si="0"/>
        <v>0.726794633937491</v>
      </c>
      <c r="T4" s="131">
        <f t="shared" si="0"/>
        <v>0.726794633937491</v>
      </c>
      <c r="U4" s="131">
        <f t="shared" si="0"/>
        <v>0.726794633937491</v>
      </c>
      <c r="V4" s="131">
        <f t="shared" si="0"/>
        <v>0.726794633937491</v>
      </c>
      <c r="W4" s="131">
        <f t="shared" si="0"/>
        <v>0.726794633937491</v>
      </c>
      <c r="X4" s="131">
        <f t="shared" si="0"/>
        <v>0.726794633937491</v>
      </c>
      <c r="Y4" s="131">
        <f t="shared" si="0"/>
        <v>0.726794633937491</v>
      </c>
      <c r="Z4" s="131">
        <f t="shared" si="0"/>
        <v>0.726794633937491</v>
      </c>
      <c r="AA4" s="131">
        <f t="shared" si="0"/>
        <v>0.726794633937491</v>
      </c>
      <c r="AB4" s="131">
        <f t="shared" si="0"/>
        <v>0.726794633937491</v>
      </c>
      <c r="AC4" s="131">
        <f t="shared" si="0"/>
        <v>0.726794633937491</v>
      </c>
      <c r="AD4" s="131">
        <f t="shared" si="0"/>
        <v>0.726794633937491</v>
      </c>
      <c r="AE4" s="131">
        <f t="shared" si="0"/>
        <v>0.726794633937491</v>
      </c>
      <c r="AF4" s="131">
        <f t="shared" si="0"/>
        <v>0.726794633937491</v>
      </c>
      <c r="AG4" s="131">
        <f t="shared" si="0"/>
        <v>0.726794633937491</v>
      </c>
      <c r="AH4" s="131">
        <f t="shared" si="0"/>
        <v>0.726794633937491</v>
      </c>
      <c r="AI4" s="131">
        <f t="shared" si="0"/>
        <v>0.726794633937491</v>
      </c>
      <c r="AJ4" s="131">
        <f t="shared" si="0"/>
        <v>0.726794633937491</v>
      </c>
      <c r="AK4" s="131">
        <f t="shared" si="0"/>
        <v>0.726794633937491</v>
      </c>
      <c r="AL4" s="131">
        <f t="shared" si="0"/>
        <v>0.726794633937491</v>
      </c>
      <c r="AM4" s="131">
        <f t="shared" si="0"/>
        <v>0.726794633937491</v>
      </c>
      <c r="AN4" s="131">
        <f t="shared" si="0"/>
        <v>0.726794633937491</v>
      </c>
      <c r="AO4" s="131">
        <f t="shared" si="0"/>
        <v>0.726794633937491</v>
      </c>
      <c r="AP4" s="131">
        <f t="shared" si="0"/>
        <v>0.726794633937491</v>
      </c>
      <c r="AQ4" s="131">
        <f t="shared" si="0"/>
        <v>0.726794633937491</v>
      </c>
      <c r="AR4" s="131">
        <f t="shared" si="0"/>
        <v>0.726794633937491</v>
      </c>
      <c r="AS4" s="131">
        <f t="shared" si="0"/>
        <v>0.726794633937491</v>
      </c>
      <c r="AT4" s="131">
        <f t="shared" si="0"/>
        <v>0.726794633937491</v>
      </c>
      <c r="AU4" s="131">
        <f t="shared" si="0"/>
        <v>0.726794633937491</v>
      </c>
      <c r="AV4" s="131">
        <f t="shared" si="0"/>
        <v>0.726794633937491</v>
      </c>
      <c r="AW4" s="131">
        <f t="shared" si="0"/>
        <v>0.726794633937491</v>
      </c>
      <c r="AX4" s="131">
        <f t="shared" si="0"/>
        <v>0.726794633937491</v>
      </c>
      <c r="AY4" s="131">
        <f t="shared" si="0"/>
        <v>0.726794633937491</v>
      </c>
      <c r="AZ4" s="131">
        <f t="shared" si="0"/>
        <v>0.726794633937491</v>
      </c>
      <c r="BA4" s="131">
        <f t="shared" si="0"/>
        <v>0.726794633937491</v>
      </c>
      <c r="BB4" s="131">
        <f t="shared" si="0"/>
        <v>0.726794633937491</v>
      </c>
      <c r="BC4" s="131">
        <f t="shared" si="0"/>
        <v>0.726794633937491</v>
      </c>
      <c r="BD4" s="131">
        <f t="shared" si="0"/>
        <v>0.726794633937491</v>
      </c>
      <c r="BE4" s="131">
        <f t="shared" si="0"/>
        <v>0.726794633937491</v>
      </c>
      <c r="BF4" s="131">
        <f t="shared" si="0"/>
        <v>0.726794633937491</v>
      </c>
      <c r="BG4" s="131">
        <f t="shared" si="0"/>
        <v>0.726794633937491</v>
      </c>
      <c r="BH4" s="131">
        <f t="shared" si="0"/>
        <v>0.726794633937491</v>
      </c>
      <c r="BI4" s="131">
        <f t="shared" si="0"/>
        <v>0.726794633937491</v>
      </c>
      <c r="BJ4" s="131">
        <f t="shared" si="0"/>
        <v>0.726794633937491</v>
      </c>
      <c r="BK4" s="131">
        <f t="shared" si="0"/>
        <v>0.726794633937491</v>
      </c>
      <c r="BL4" s="131">
        <f t="shared" si="0"/>
        <v>0.726794633937491</v>
      </c>
      <c r="BM4" s="131">
        <f t="shared" si="0"/>
        <v>0.726794633937491</v>
      </c>
      <c r="BN4" s="131">
        <f t="shared" si="0"/>
        <v>0.726794633937491</v>
      </c>
      <c r="BO4" s="131">
        <f t="shared" si="0"/>
        <v>0.726794633937491</v>
      </c>
      <c r="BP4" s="131">
        <f t="shared" si="0"/>
        <v>0.726794633937491</v>
      </c>
      <c r="BQ4" s="131">
        <f t="shared" si="0"/>
        <v>0.726794633937491</v>
      </c>
      <c r="BR4" s="131">
        <f t="shared" si="0"/>
        <v>0.726794633937491</v>
      </c>
      <c r="BS4" s="131">
        <f t="shared" si="0"/>
        <v>0.726794633937491</v>
      </c>
      <c r="BT4" s="131">
        <f t="shared" si="0"/>
        <v>0.726794633937491</v>
      </c>
      <c r="BU4" s="131">
        <f t="shared" si="0"/>
        <v>0.726794633937491</v>
      </c>
      <c r="BV4" s="131">
        <f t="shared" ref="BV4:DL4" si="1">BV6*30/100</f>
        <v>0.726794633937491</v>
      </c>
      <c r="BW4" s="131">
        <f t="shared" si="1"/>
        <v>0.726794633937491</v>
      </c>
      <c r="BX4" s="131">
        <f t="shared" si="1"/>
        <v>0.726794633937491</v>
      </c>
      <c r="BY4" s="131">
        <f t="shared" si="1"/>
        <v>0.726794633937491</v>
      </c>
      <c r="BZ4" s="131">
        <f t="shared" si="1"/>
        <v>0.726794633937491</v>
      </c>
      <c r="CA4" s="131">
        <f t="shared" si="1"/>
        <v>0.726794633937491</v>
      </c>
      <c r="CB4" s="131">
        <f t="shared" si="1"/>
        <v>0.726794633937491</v>
      </c>
      <c r="CC4" s="131">
        <f t="shared" si="1"/>
        <v>0.726794633937491</v>
      </c>
      <c r="CD4" s="131">
        <f t="shared" si="1"/>
        <v>0.726794633937491</v>
      </c>
      <c r="CE4" s="131">
        <f t="shared" si="1"/>
        <v>0.726794633937491</v>
      </c>
      <c r="CF4" s="131">
        <f t="shared" si="1"/>
        <v>0.726794633937491</v>
      </c>
      <c r="CG4" s="131">
        <f t="shared" si="1"/>
        <v>0.726794633937491</v>
      </c>
      <c r="CH4" s="131">
        <f t="shared" si="1"/>
        <v>0.726794633937491</v>
      </c>
      <c r="CI4" s="131">
        <f t="shared" si="1"/>
        <v>0.726794633937491</v>
      </c>
      <c r="CJ4" s="131">
        <f t="shared" si="1"/>
        <v>0.726794633937491</v>
      </c>
      <c r="CK4" s="131">
        <f t="shared" si="1"/>
        <v>0.726794633937491</v>
      </c>
      <c r="CL4" s="131">
        <f t="shared" si="1"/>
        <v>0.726794633937491</v>
      </c>
      <c r="CM4" s="131">
        <f t="shared" si="1"/>
        <v>0.726794633937491</v>
      </c>
      <c r="CN4" s="131">
        <f t="shared" si="1"/>
        <v>0.726794633937491</v>
      </c>
      <c r="CO4" s="131">
        <f t="shared" si="1"/>
        <v>0.726794633937491</v>
      </c>
      <c r="CP4" s="131">
        <f t="shared" si="1"/>
        <v>0.726794633937491</v>
      </c>
      <c r="CQ4" s="131">
        <f t="shared" si="1"/>
        <v>0.726794633937491</v>
      </c>
      <c r="CR4" s="131">
        <f t="shared" si="1"/>
        <v>0.726794633937491</v>
      </c>
      <c r="CS4" s="131">
        <f t="shared" si="1"/>
        <v>0.726794633937491</v>
      </c>
      <c r="CT4" s="131">
        <f t="shared" si="1"/>
        <v>0.726794633937491</v>
      </c>
      <c r="CU4" s="131">
        <f t="shared" si="1"/>
        <v>0.726794633937491</v>
      </c>
      <c r="CV4" s="131">
        <f t="shared" si="1"/>
        <v>0.726794633937491</v>
      </c>
      <c r="CW4" s="131">
        <f t="shared" si="1"/>
        <v>0.726794633937491</v>
      </c>
      <c r="CX4" s="131">
        <f t="shared" si="1"/>
        <v>0.726794633937491</v>
      </c>
      <c r="CY4" s="131">
        <f t="shared" si="1"/>
        <v>0.726794633937491</v>
      </c>
      <c r="CZ4" s="131">
        <f t="shared" si="1"/>
        <v>0.726794633937491</v>
      </c>
      <c r="DA4" s="131">
        <f t="shared" si="1"/>
        <v>0.726794633937491</v>
      </c>
      <c r="DB4" s="131">
        <f t="shared" si="1"/>
        <v>0.726794633937491</v>
      </c>
      <c r="DC4" s="131">
        <f t="shared" si="1"/>
        <v>0.726794633937491</v>
      </c>
      <c r="DD4" s="131">
        <f t="shared" si="1"/>
        <v>0.726794633937491</v>
      </c>
      <c r="DE4" s="131">
        <f t="shared" si="1"/>
        <v>0.726794633937491</v>
      </c>
      <c r="DF4" s="131">
        <f t="shared" si="1"/>
        <v>0.726794633937491</v>
      </c>
      <c r="DG4" s="131">
        <f t="shared" si="1"/>
        <v>0.726794633937491</v>
      </c>
      <c r="DH4" s="131">
        <f t="shared" si="1"/>
        <v>0.726794633937491</v>
      </c>
      <c r="DI4" s="131">
        <f t="shared" si="1"/>
        <v>0.726794633937491</v>
      </c>
      <c r="DJ4" s="131">
        <f t="shared" si="1"/>
        <v>0.726794633937491</v>
      </c>
      <c r="DK4" s="131">
        <f t="shared" si="1"/>
        <v>0.726794633937491</v>
      </c>
      <c r="DL4" s="131">
        <f t="shared" si="1"/>
        <v>0.726794633937491</v>
      </c>
    </row>
    <row r="5" spans="1:116" s="313" customFormat="1" ht="121.5" customHeight="1">
      <c r="A5" s="776" t="s">
        <v>603</v>
      </c>
      <c r="B5" s="776"/>
      <c r="C5" s="776"/>
      <c r="D5" s="776"/>
      <c r="E5" s="776"/>
      <c r="F5" s="776"/>
      <c r="G5" s="776"/>
      <c r="H5" s="776"/>
      <c r="I5" s="131">
        <f>IF(I6&gt;=90,5,IF(I6&gt;=80,4,IF(I6&gt;=70,3,IF(I6&gt;=60,2,IF(I6&gt;=50,2,IF(I6&lt;50,1))))))</f>
        <v>1</v>
      </c>
      <c r="J5" s="131">
        <f t="shared" ref="J5:BU5" si="2">IF(J6&gt;=90,5,IF(J6&gt;=80,4,IF(J6&gt;=70,3,IF(J6&gt;=60,2,IF(J6&gt;=50,2,IF(J6&lt;50,1))))))</f>
        <v>1</v>
      </c>
      <c r="K5" s="131">
        <f t="shared" si="2"/>
        <v>1</v>
      </c>
      <c r="L5" s="131">
        <f t="shared" si="2"/>
        <v>1</v>
      </c>
      <c r="M5" s="131">
        <f t="shared" si="2"/>
        <v>1</v>
      </c>
      <c r="N5" s="131">
        <f t="shared" si="2"/>
        <v>1</v>
      </c>
      <c r="O5" s="131">
        <f t="shared" si="2"/>
        <v>1</v>
      </c>
      <c r="P5" s="131">
        <f t="shared" si="2"/>
        <v>1</v>
      </c>
      <c r="Q5" s="131">
        <f t="shared" si="2"/>
        <v>1</v>
      </c>
      <c r="R5" s="131">
        <f t="shared" si="2"/>
        <v>1</v>
      </c>
      <c r="S5" s="131">
        <f t="shared" si="2"/>
        <v>1</v>
      </c>
      <c r="T5" s="131">
        <f t="shared" si="2"/>
        <v>1</v>
      </c>
      <c r="U5" s="131">
        <f t="shared" si="2"/>
        <v>1</v>
      </c>
      <c r="V5" s="131">
        <f t="shared" si="2"/>
        <v>1</v>
      </c>
      <c r="W5" s="131">
        <f t="shared" si="2"/>
        <v>1</v>
      </c>
      <c r="X5" s="131">
        <f t="shared" si="2"/>
        <v>1</v>
      </c>
      <c r="Y5" s="131">
        <f t="shared" si="2"/>
        <v>1</v>
      </c>
      <c r="Z5" s="131">
        <f t="shared" si="2"/>
        <v>1</v>
      </c>
      <c r="AA5" s="131">
        <f t="shared" si="2"/>
        <v>1</v>
      </c>
      <c r="AB5" s="131">
        <f t="shared" si="2"/>
        <v>1</v>
      </c>
      <c r="AC5" s="131">
        <f t="shared" si="2"/>
        <v>1</v>
      </c>
      <c r="AD5" s="131">
        <f t="shared" si="2"/>
        <v>1</v>
      </c>
      <c r="AE5" s="131">
        <f t="shared" si="2"/>
        <v>1</v>
      </c>
      <c r="AF5" s="131">
        <f t="shared" si="2"/>
        <v>1</v>
      </c>
      <c r="AG5" s="131">
        <f t="shared" si="2"/>
        <v>1</v>
      </c>
      <c r="AH5" s="131">
        <f t="shared" si="2"/>
        <v>1</v>
      </c>
      <c r="AI5" s="131">
        <f t="shared" si="2"/>
        <v>1</v>
      </c>
      <c r="AJ5" s="131">
        <f t="shared" si="2"/>
        <v>1</v>
      </c>
      <c r="AK5" s="131">
        <f t="shared" si="2"/>
        <v>1</v>
      </c>
      <c r="AL5" s="131">
        <f t="shared" si="2"/>
        <v>1</v>
      </c>
      <c r="AM5" s="131">
        <f t="shared" si="2"/>
        <v>1</v>
      </c>
      <c r="AN5" s="131">
        <f t="shared" si="2"/>
        <v>1</v>
      </c>
      <c r="AO5" s="131">
        <f t="shared" si="2"/>
        <v>1</v>
      </c>
      <c r="AP5" s="131">
        <f t="shared" si="2"/>
        <v>1</v>
      </c>
      <c r="AQ5" s="131">
        <f t="shared" si="2"/>
        <v>1</v>
      </c>
      <c r="AR5" s="131">
        <f t="shared" si="2"/>
        <v>1</v>
      </c>
      <c r="AS5" s="131">
        <f t="shared" si="2"/>
        <v>1</v>
      </c>
      <c r="AT5" s="131">
        <f t="shared" si="2"/>
        <v>1</v>
      </c>
      <c r="AU5" s="131">
        <f t="shared" si="2"/>
        <v>1</v>
      </c>
      <c r="AV5" s="131">
        <f t="shared" si="2"/>
        <v>1</v>
      </c>
      <c r="AW5" s="131">
        <f t="shared" si="2"/>
        <v>1</v>
      </c>
      <c r="AX5" s="131">
        <f t="shared" si="2"/>
        <v>1</v>
      </c>
      <c r="AY5" s="131">
        <f t="shared" si="2"/>
        <v>1</v>
      </c>
      <c r="AZ5" s="131">
        <f t="shared" si="2"/>
        <v>1</v>
      </c>
      <c r="BA5" s="131">
        <f t="shared" si="2"/>
        <v>1</v>
      </c>
      <c r="BB5" s="131">
        <f t="shared" si="2"/>
        <v>1</v>
      </c>
      <c r="BC5" s="131">
        <f t="shared" si="2"/>
        <v>1</v>
      </c>
      <c r="BD5" s="131">
        <f t="shared" si="2"/>
        <v>1</v>
      </c>
      <c r="BE5" s="131">
        <f t="shared" si="2"/>
        <v>1</v>
      </c>
      <c r="BF5" s="131">
        <f t="shared" si="2"/>
        <v>1</v>
      </c>
      <c r="BG5" s="131">
        <f t="shared" si="2"/>
        <v>1</v>
      </c>
      <c r="BH5" s="131">
        <f t="shared" si="2"/>
        <v>1</v>
      </c>
      <c r="BI5" s="131">
        <f t="shared" si="2"/>
        <v>1</v>
      </c>
      <c r="BJ5" s="131">
        <f t="shared" si="2"/>
        <v>1</v>
      </c>
      <c r="BK5" s="131">
        <f t="shared" si="2"/>
        <v>1</v>
      </c>
      <c r="BL5" s="131">
        <f t="shared" si="2"/>
        <v>1</v>
      </c>
      <c r="BM5" s="131">
        <f t="shared" si="2"/>
        <v>1</v>
      </c>
      <c r="BN5" s="131">
        <f t="shared" si="2"/>
        <v>1</v>
      </c>
      <c r="BO5" s="131">
        <f t="shared" si="2"/>
        <v>1</v>
      </c>
      <c r="BP5" s="131">
        <f t="shared" si="2"/>
        <v>1</v>
      </c>
      <c r="BQ5" s="131">
        <f t="shared" si="2"/>
        <v>1</v>
      </c>
      <c r="BR5" s="131">
        <f t="shared" si="2"/>
        <v>1</v>
      </c>
      <c r="BS5" s="131">
        <f t="shared" si="2"/>
        <v>1</v>
      </c>
      <c r="BT5" s="131">
        <f t="shared" si="2"/>
        <v>1</v>
      </c>
      <c r="BU5" s="131">
        <f t="shared" si="2"/>
        <v>1</v>
      </c>
      <c r="BV5" s="131">
        <f t="shared" ref="BV5:DL5" si="3">IF(BV6&gt;=90,5,IF(BV6&gt;=80,4,IF(BV6&gt;=70,3,IF(BV6&gt;=60,2,IF(BV6&gt;=50,2,IF(BV6&lt;50,1))))))</f>
        <v>1</v>
      </c>
      <c r="BW5" s="131">
        <f t="shared" si="3"/>
        <v>1</v>
      </c>
      <c r="BX5" s="131">
        <f t="shared" si="3"/>
        <v>1</v>
      </c>
      <c r="BY5" s="131">
        <f t="shared" si="3"/>
        <v>1</v>
      </c>
      <c r="BZ5" s="131">
        <f t="shared" si="3"/>
        <v>1</v>
      </c>
      <c r="CA5" s="131">
        <f t="shared" si="3"/>
        <v>1</v>
      </c>
      <c r="CB5" s="131">
        <f t="shared" si="3"/>
        <v>1</v>
      </c>
      <c r="CC5" s="131">
        <f t="shared" si="3"/>
        <v>1</v>
      </c>
      <c r="CD5" s="131">
        <f t="shared" si="3"/>
        <v>1</v>
      </c>
      <c r="CE5" s="131">
        <f t="shared" si="3"/>
        <v>1</v>
      </c>
      <c r="CF5" s="131">
        <f t="shared" si="3"/>
        <v>1</v>
      </c>
      <c r="CG5" s="131">
        <f t="shared" si="3"/>
        <v>1</v>
      </c>
      <c r="CH5" s="131">
        <f t="shared" si="3"/>
        <v>1</v>
      </c>
      <c r="CI5" s="131">
        <f t="shared" si="3"/>
        <v>1</v>
      </c>
      <c r="CJ5" s="131">
        <f t="shared" si="3"/>
        <v>1</v>
      </c>
      <c r="CK5" s="131">
        <f t="shared" si="3"/>
        <v>1</v>
      </c>
      <c r="CL5" s="131">
        <f t="shared" si="3"/>
        <v>1</v>
      </c>
      <c r="CM5" s="131">
        <f t="shared" si="3"/>
        <v>1</v>
      </c>
      <c r="CN5" s="131">
        <f t="shared" si="3"/>
        <v>1</v>
      </c>
      <c r="CO5" s="131">
        <f t="shared" si="3"/>
        <v>1</v>
      </c>
      <c r="CP5" s="131">
        <f t="shared" si="3"/>
        <v>1</v>
      </c>
      <c r="CQ5" s="131">
        <f t="shared" si="3"/>
        <v>1</v>
      </c>
      <c r="CR5" s="131">
        <f t="shared" si="3"/>
        <v>1</v>
      </c>
      <c r="CS5" s="131">
        <f t="shared" si="3"/>
        <v>1</v>
      </c>
      <c r="CT5" s="131">
        <f t="shared" si="3"/>
        <v>1</v>
      </c>
      <c r="CU5" s="131">
        <f t="shared" si="3"/>
        <v>1</v>
      </c>
      <c r="CV5" s="131">
        <f t="shared" si="3"/>
        <v>1</v>
      </c>
      <c r="CW5" s="131">
        <f t="shared" si="3"/>
        <v>1</v>
      </c>
      <c r="CX5" s="131">
        <f t="shared" si="3"/>
        <v>1</v>
      </c>
      <c r="CY5" s="131">
        <f t="shared" si="3"/>
        <v>1</v>
      </c>
      <c r="CZ5" s="131">
        <f t="shared" si="3"/>
        <v>1</v>
      </c>
      <c r="DA5" s="131">
        <f t="shared" si="3"/>
        <v>1</v>
      </c>
      <c r="DB5" s="131">
        <f t="shared" si="3"/>
        <v>1</v>
      </c>
      <c r="DC5" s="131">
        <f t="shared" si="3"/>
        <v>1</v>
      </c>
      <c r="DD5" s="131">
        <f t="shared" si="3"/>
        <v>1</v>
      </c>
      <c r="DE5" s="131">
        <f t="shared" si="3"/>
        <v>1</v>
      </c>
      <c r="DF5" s="131">
        <f t="shared" si="3"/>
        <v>1</v>
      </c>
      <c r="DG5" s="131">
        <f t="shared" si="3"/>
        <v>1</v>
      </c>
      <c r="DH5" s="131">
        <f t="shared" si="3"/>
        <v>1</v>
      </c>
      <c r="DI5" s="131">
        <f t="shared" si="3"/>
        <v>1</v>
      </c>
      <c r="DJ5" s="131">
        <f t="shared" si="3"/>
        <v>1</v>
      </c>
      <c r="DK5" s="131">
        <f t="shared" si="3"/>
        <v>1</v>
      </c>
      <c r="DL5" s="131">
        <f t="shared" si="3"/>
        <v>1</v>
      </c>
    </row>
    <row r="6" spans="1:116" s="313" customFormat="1" ht="26.25" customHeight="1">
      <c r="A6" s="797" t="s">
        <v>604</v>
      </c>
      <c r="B6" s="797"/>
      <c r="C6" s="797"/>
      <c r="D6" s="797"/>
      <c r="E6" s="797"/>
      <c r="F6" s="797"/>
      <c r="G6" s="797"/>
      <c r="H6" s="314">
        <v>100</v>
      </c>
      <c r="I6" s="315">
        <f t="shared" ref="I6:BT6" si="4">I7+I74+I84+I94+I118</f>
        <v>2.4226487797916367</v>
      </c>
      <c r="J6" s="315">
        <f t="shared" si="4"/>
        <v>2.4226487797916367</v>
      </c>
      <c r="K6" s="315">
        <f t="shared" si="4"/>
        <v>2.4226487797916367</v>
      </c>
      <c r="L6" s="315">
        <f t="shared" si="4"/>
        <v>2.4226487797916367</v>
      </c>
      <c r="M6" s="315">
        <f t="shared" si="4"/>
        <v>2.4226487797916367</v>
      </c>
      <c r="N6" s="315">
        <f t="shared" si="4"/>
        <v>2.4226487797916367</v>
      </c>
      <c r="O6" s="315">
        <f t="shared" si="4"/>
        <v>2.4226487797916367</v>
      </c>
      <c r="P6" s="315">
        <f t="shared" si="4"/>
        <v>2.4226487797916367</v>
      </c>
      <c r="Q6" s="315">
        <f t="shared" si="4"/>
        <v>2.4226487797916367</v>
      </c>
      <c r="R6" s="315">
        <f t="shared" si="4"/>
        <v>2.4226487797916367</v>
      </c>
      <c r="S6" s="315">
        <f t="shared" si="4"/>
        <v>2.4226487797916367</v>
      </c>
      <c r="T6" s="315">
        <f t="shared" si="4"/>
        <v>2.4226487797916367</v>
      </c>
      <c r="U6" s="315">
        <f t="shared" si="4"/>
        <v>2.4226487797916367</v>
      </c>
      <c r="V6" s="315">
        <f t="shared" si="4"/>
        <v>2.4226487797916367</v>
      </c>
      <c r="W6" s="315">
        <f t="shared" si="4"/>
        <v>2.4226487797916367</v>
      </c>
      <c r="X6" s="315">
        <f t="shared" si="4"/>
        <v>2.4226487797916367</v>
      </c>
      <c r="Y6" s="315">
        <f t="shared" si="4"/>
        <v>2.4226487797916367</v>
      </c>
      <c r="Z6" s="315">
        <f t="shared" si="4"/>
        <v>2.4226487797916367</v>
      </c>
      <c r="AA6" s="315">
        <f t="shared" si="4"/>
        <v>2.4226487797916367</v>
      </c>
      <c r="AB6" s="315">
        <f t="shared" si="4"/>
        <v>2.4226487797916367</v>
      </c>
      <c r="AC6" s="315">
        <f t="shared" si="4"/>
        <v>2.4226487797916367</v>
      </c>
      <c r="AD6" s="315">
        <f t="shared" si="4"/>
        <v>2.4226487797916367</v>
      </c>
      <c r="AE6" s="315">
        <f t="shared" si="4"/>
        <v>2.4226487797916367</v>
      </c>
      <c r="AF6" s="315">
        <f t="shared" si="4"/>
        <v>2.4226487797916367</v>
      </c>
      <c r="AG6" s="315">
        <f t="shared" si="4"/>
        <v>2.4226487797916367</v>
      </c>
      <c r="AH6" s="315">
        <f t="shared" si="4"/>
        <v>2.4226487797916367</v>
      </c>
      <c r="AI6" s="315">
        <f t="shared" si="4"/>
        <v>2.4226487797916367</v>
      </c>
      <c r="AJ6" s="315">
        <f t="shared" si="4"/>
        <v>2.4226487797916367</v>
      </c>
      <c r="AK6" s="315">
        <f t="shared" si="4"/>
        <v>2.4226487797916367</v>
      </c>
      <c r="AL6" s="315">
        <f t="shared" si="4"/>
        <v>2.4226487797916367</v>
      </c>
      <c r="AM6" s="315">
        <f t="shared" si="4"/>
        <v>2.4226487797916367</v>
      </c>
      <c r="AN6" s="315">
        <f t="shared" si="4"/>
        <v>2.4226487797916367</v>
      </c>
      <c r="AO6" s="315">
        <f t="shared" si="4"/>
        <v>2.4226487797916367</v>
      </c>
      <c r="AP6" s="315">
        <f t="shared" si="4"/>
        <v>2.4226487797916367</v>
      </c>
      <c r="AQ6" s="315">
        <f t="shared" si="4"/>
        <v>2.4226487797916367</v>
      </c>
      <c r="AR6" s="315">
        <f t="shared" si="4"/>
        <v>2.4226487797916367</v>
      </c>
      <c r="AS6" s="315">
        <f t="shared" si="4"/>
        <v>2.4226487797916367</v>
      </c>
      <c r="AT6" s="315">
        <f t="shared" si="4"/>
        <v>2.4226487797916367</v>
      </c>
      <c r="AU6" s="315">
        <f t="shared" si="4"/>
        <v>2.4226487797916367</v>
      </c>
      <c r="AV6" s="315">
        <f t="shared" si="4"/>
        <v>2.4226487797916367</v>
      </c>
      <c r="AW6" s="315">
        <f t="shared" si="4"/>
        <v>2.4226487797916367</v>
      </c>
      <c r="AX6" s="315">
        <f t="shared" si="4"/>
        <v>2.4226487797916367</v>
      </c>
      <c r="AY6" s="315">
        <f t="shared" si="4"/>
        <v>2.4226487797916367</v>
      </c>
      <c r="AZ6" s="315">
        <f t="shared" si="4"/>
        <v>2.4226487797916367</v>
      </c>
      <c r="BA6" s="315">
        <f t="shared" si="4"/>
        <v>2.4226487797916367</v>
      </c>
      <c r="BB6" s="315">
        <f t="shared" si="4"/>
        <v>2.4226487797916367</v>
      </c>
      <c r="BC6" s="315">
        <f t="shared" si="4"/>
        <v>2.4226487797916367</v>
      </c>
      <c r="BD6" s="315">
        <f t="shared" si="4"/>
        <v>2.4226487797916367</v>
      </c>
      <c r="BE6" s="315">
        <f t="shared" si="4"/>
        <v>2.4226487797916367</v>
      </c>
      <c r="BF6" s="315">
        <f t="shared" si="4"/>
        <v>2.4226487797916367</v>
      </c>
      <c r="BG6" s="315">
        <f t="shared" si="4"/>
        <v>2.4226487797916367</v>
      </c>
      <c r="BH6" s="315">
        <f t="shared" si="4"/>
        <v>2.4226487797916367</v>
      </c>
      <c r="BI6" s="315">
        <f t="shared" si="4"/>
        <v>2.4226487797916367</v>
      </c>
      <c r="BJ6" s="315">
        <f t="shared" si="4"/>
        <v>2.4226487797916367</v>
      </c>
      <c r="BK6" s="315">
        <f t="shared" si="4"/>
        <v>2.4226487797916367</v>
      </c>
      <c r="BL6" s="315">
        <f t="shared" si="4"/>
        <v>2.4226487797916367</v>
      </c>
      <c r="BM6" s="315">
        <f t="shared" si="4"/>
        <v>2.4226487797916367</v>
      </c>
      <c r="BN6" s="315">
        <f t="shared" si="4"/>
        <v>2.4226487797916367</v>
      </c>
      <c r="BO6" s="315">
        <f t="shared" si="4"/>
        <v>2.4226487797916367</v>
      </c>
      <c r="BP6" s="315">
        <f t="shared" si="4"/>
        <v>2.4226487797916367</v>
      </c>
      <c r="BQ6" s="315">
        <f t="shared" si="4"/>
        <v>2.4226487797916367</v>
      </c>
      <c r="BR6" s="315">
        <f t="shared" si="4"/>
        <v>2.4226487797916367</v>
      </c>
      <c r="BS6" s="315">
        <f t="shared" si="4"/>
        <v>2.4226487797916367</v>
      </c>
      <c r="BT6" s="315">
        <f t="shared" si="4"/>
        <v>2.4226487797916367</v>
      </c>
      <c r="BU6" s="315">
        <f t="shared" ref="BU6:DL6" si="5">BU7+BU74+BU84+BU94+BU118</f>
        <v>2.4226487797916367</v>
      </c>
      <c r="BV6" s="315">
        <f t="shared" si="5"/>
        <v>2.4226487797916367</v>
      </c>
      <c r="BW6" s="315">
        <f t="shared" si="5"/>
        <v>2.4226487797916367</v>
      </c>
      <c r="BX6" s="315">
        <f t="shared" si="5"/>
        <v>2.4226487797916367</v>
      </c>
      <c r="BY6" s="315">
        <f t="shared" si="5"/>
        <v>2.4226487797916367</v>
      </c>
      <c r="BZ6" s="315">
        <f t="shared" si="5"/>
        <v>2.4226487797916367</v>
      </c>
      <c r="CA6" s="315">
        <f t="shared" si="5"/>
        <v>2.4226487797916367</v>
      </c>
      <c r="CB6" s="315">
        <f t="shared" si="5"/>
        <v>2.4226487797916367</v>
      </c>
      <c r="CC6" s="315">
        <f t="shared" si="5"/>
        <v>2.4226487797916367</v>
      </c>
      <c r="CD6" s="315">
        <f t="shared" si="5"/>
        <v>2.4226487797916367</v>
      </c>
      <c r="CE6" s="315">
        <f t="shared" si="5"/>
        <v>2.4226487797916367</v>
      </c>
      <c r="CF6" s="315">
        <f t="shared" si="5"/>
        <v>2.4226487797916367</v>
      </c>
      <c r="CG6" s="315">
        <f t="shared" si="5"/>
        <v>2.4226487797916367</v>
      </c>
      <c r="CH6" s="315">
        <f t="shared" si="5"/>
        <v>2.4226487797916367</v>
      </c>
      <c r="CI6" s="315">
        <f t="shared" si="5"/>
        <v>2.4226487797916367</v>
      </c>
      <c r="CJ6" s="315">
        <f t="shared" si="5"/>
        <v>2.4226487797916367</v>
      </c>
      <c r="CK6" s="315">
        <f t="shared" si="5"/>
        <v>2.4226487797916367</v>
      </c>
      <c r="CL6" s="315">
        <f t="shared" si="5"/>
        <v>2.4226487797916367</v>
      </c>
      <c r="CM6" s="315">
        <f t="shared" si="5"/>
        <v>2.4226487797916367</v>
      </c>
      <c r="CN6" s="315">
        <f t="shared" si="5"/>
        <v>2.4226487797916367</v>
      </c>
      <c r="CO6" s="315">
        <f t="shared" si="5"/>
        <v>2.4226487797916367</v>
      </c>
      <c r="CP6" s="315">
        <f t="shared" si="5"/>
        <v>2.4226487797916367</v>
      </c>
      <c r="CQ6" s="315">
        <f t="shared" si="5"/>
        <v>2.4226487797916367</v>
      </c>
      <c r="CR6" s="315">
        <f t="shared" si="5"/>
        <v>2.4226487797916367</v>
      </c>
      <c r="CS6" s="315">
        <f t="shared" si="5"/>
        <v>2.4226487797916367</v>
      </c>
      <c r="CT6" s="315">
        <f t="shared" si="5"/>
        <v>2.4226487797916367</v>
      </c>
      <c r="CU6" s="315">
        <f t="shared" si="5"/>
        <v>2.4226487797916367</v>
      </c>
      <c r="CV6" s="315">
        <f t="shared" si="5"/>
        <v>2.4226487797916367</v>
      </c>
      <c r="CW6" s="315">
        <f t="shared" si="5"/>
        <v>2.4226487797916367</v>
      </c>
      <c r="CX6" s="315">
        <f t="shared" si="5"/>
        <v>2.4226487797916367</v>
      </c>
      <c r="CY6" s="315">
        <f t="shared" si="5"/>
        <v>2.4226487797916367</v>
      </c>
      <c r="CZ6" s="315">
        <f t="shared" si="5"/>
        <v>2.4226487797916367</v>
      </c>
      <c r="DA6" s="315">
        <f t="shared" si="5"/>
        <v>2.4226487797916367</v>
      </c>
      <c r="DB6" s="315">
        <f t="shared" si="5"/>
        <v>2.4226487797916367</v>
      </c>
      <c r="DC6" s="315">
        <f t="shared" si="5"/>
        <v>2.4226487797916367</v>
      </c>
      <c r="DD6" s="315">
        <f t="shared" si="5"/>
        <v>2.4226487797916367</v>
      </c>
      <c r="DE6" s="315">
        <f t="shared" si="5"/>
        <v>2.4226487797916367</v>
      </c>
      <c r="DF6" s="315">
        <f t="shared" si="5"/>
        <v>2.4226487797916367</v>
      </c>
      <c r="DG6" s="315">
        <f t="shared" si="5"/>
        <v>2.4226487797916367</v>
      </c>
      <c r="DH6" s="315">
        <f t="shared" si="5"/>
        <v>2.4226487797916367</v>
      </c>
      <c r="DI6" s="315">
        <f t="shared" si="5"/>
        <v>2.4226487797916367</v>
      </c>
      <c r="DJ6" s="315">
        <f t="shared" si="5"/>
        <v>2.4226487797916367</v>
      </c>
      <c r="DK6" s="315">
        <f t="shared" si="5"/>
        <v>2.4226487797916367</v>
      </c>
      <c r="DL6" s="315">
        <f t="shared" si="5"/>
        <v>2.4226487797916367</v>
      </c>
    </row>
    <row r="7" spans="1:116" ht="23.25" customHeight="1">
      <c r="A7" s="798" t="s">
        <v>605</v>
      </c>
      <c r="B7" s="799"/>
      <c r="C7" s="799"/>
      <c r="D7" s="799"/>
      <c r="E7" s="799"/>
      <c r="F7" s="800"/>
      <c r="G7" s="316"/>
      <c r="H7" s="317">
        <v>25</v>
      </c>
      <c r="I7" s="318">
        <f>I9+I24</f>
        <v>0.12244897959183673</v>
      </c>
      <c r="J7" s="318">
        <f t="shared" ref="J7:BU7" si="6">J9+J24</f>
        <v>0.12244897959183673</v>
      </c>
      <c r="K7" s="318">
        <f t="shared" si="6"/>
        <v>0.12244897959183673</v>
      </c>
      <c r="L7" s="318">
        <f t="shared" si="6"/>
        <v>0.12244897959183673</v>
      </c>
      <c r="M7" s="318">
        <f t="shared" si="6"/>
        <v>0.12244897959183673</v>
      </c>
      <c r="N7" s="318">
        <f t="shared" si="6"/>
        <v>0.12244897959183673</v>
      </c>
      <c r="O7" s="318">
        <f t="shared" si="6"/>
        <v>0.12244897959183673</v>
      </c>
      <c r="P7" s="318">
        <f t="shared" si="6"/>
        <v>0.12244897959183673</v>
      </c>
      <c r="Q7" s="318">
        <f t="shared" si="6"/>
        <v>0.12244897959183673</v>
      </c>
      <c r="R7" s="318">
        <f t="shared" si="6"/>
        <v>0.12244897959183673</v>
      </c>
      <c r="S7" s="318">
        <f t="shared" si="6"/>
        <v>0.12244897959183673</v>
      </c>
      <c r="T7" s="318">
        <f t="shared" si="6"/>
        <v>0.12244897959183673</v>
      </c>
      <c r="U7" s="318">
        <f t="shared" si="6"/>
        <v>0.12244897959183673</v>
      </c>
      <c r="V7" s="318">
        <f t="shared" si="6"/>
        <v>0.12244897959183673</v>
      </c>
      <c r="W7" s="318">
        <f t="shared" si="6"/>
        <v>0.12244897959183673</v>
      </c>
      <c r="X7" s="318">
        <f t="shared" si="6"/>
        <v>0.12244897959183673</v>
      </c>
      <c r="Y7" s="318">
        <f t="shared" si="6"/>
        <v>0.12244897959183673</v>
      </c>
      <c r="Z7" s="318">
        <f t="shared" si="6"/>
        <v>0.12244897959183673</v>
      </c>
      <c r="AA7" s="318">
        <f t="shared" si="6"/>
        <v>0.12244897959183673</v>
      </c>
      <c r="AB7" s="318">
        <f t="shared" si="6"/>
        <v>0.12244897959183673</v>
      </c>
      <c r="AC7" s="318">
        <f t="shared" si="6"/>
        <v>0.12244897959183673</v>
      </c>
      <c r="AD7" s="318">
        <f t="shared" si="6"/>
        <v>0.12244897959183673</v>
      </c>
      <c r="AE7" s="318">
        <f t="shared" si="6"/>
        <v>0.12244897959183673</v>
      </c>
      <c r="AF7" s="318">
        <f t="shared" si="6"/>
        <v>0.12244897959183673</v>
      </c>
      <c r="AG7" s="318">
        <f t="shared" si="6"/>
        <v>0.12244897959183673</v>
      </c>
      <c r="AH7" s="318">
        <f t="shared" si="6"/>
        <v>0.12244897959183673</v>
      </c>
      <c r="AI7" s="318">
        <f t="shared" si="6"/>
        <v>0.12244897959183673</v>
      </c>
      <c r="AJ7" s="318">
        <f t="shared" si="6"/>
        <v>0.12244897959183673</v>
      </c>
      <c r="AK7" s="318">
        <f t="shared" si="6"/>
        <v>0.12244897959183673</v>
      </c>
      <c r="AL7" s="318">
        <f t="shared" si="6"/>
        <v>0.12244897959183673</v>
      </c>
      <c r="AM7" s="318">
        <f t="shared" si="6"/>
        <v>0.12244897959183673</v>
      </c>
      <c r="AN7" s="318">
        <f t="shared" si="6"/>
        <v>0.12244897959183673</v>
      </c>
      <c r="AO7" s="318">
        <f t="shared" si="6"/>
        <v>0.12244897959183673</v>
      </c>
      <c r="AP7" s="318">
        <f t="shared" si="6"/>
        <v>0.12244897959183673</v>
      </c>
      <c r="AQ7" s="318">
        <f t="shared" si="6"/>
        <v>0.12244897959183673</v>
      </c>
      <c r="AR7" s="318">
        <f t="shared" si="6"/>
        <v>0.12244897959183673</v>
      </c>
      <c r="AS7" s="318">
        <f t="shared" si="6"/>
        <v>0.12244897959183673</v>
      </c>
      <c r="AT7" s="318">
        <f t="shared" si="6"/>
        <v>0.12244897959183673</v>
      </c>
      <c r="AU7" s="318">
        <f t="shared" si="6"/>
        <v>0.12244897959183673</v>
      </c>
      <c r="AV7" s="318">
        <f t="shared" si="6"/>
        <v>0.12244897959183673</v>
      </c>
      <c r="AW7" s="318">
        <f t="shared" si="6"/>
        <v>0.12244897959183673</v>
      </c>
      <c r="AX7" s="318">
        <f t="shared" si="6"/>
        <v>0.12244897959183673</v>
      </c>
      <c r="AY7" s="318">
        <f t="shared" si="6"/>
        <v>0.12244897959183673</v>
      </c>
      <c r="AZ7" s="318">
        <f t="shared" si="6"/>
        <v>0.12244897959183673</v>
      </c>
      <c r="BA7" s="318">
        <f t="shared" si="6"/>
        <v>0.12244897959183673</v>
      </c>
      <c r="BB7" s="318">
        <f t="shared" si="6"/>
        <v>0.12244897959183673</v>
      </c>
      <c r="BC7" s="318">
        <f t="shared" si="6"/>
        <v>0.12244897959183673</v>
      </c>
      <c r="BD7" s="318">
        <f t="shared" si="6"/>
        <v>0.12244897959183673</v>
      </c>
      <c r="BE7" s="318">
        <f t="shared" si="6"/>
        <v>0.12244897959183673</v>
      </c>
      <c r="BF7" s="318">
        <f t="shared" si="6"/>
        <v>0.12244897959183673</v>
      </c>
      <c r="BG7" s="318">
        <f t="shared" si="6"/>
        <v>0.12244897959183673</v>
      </c>
      <c r="BH7" s="318">
        <f t="shared" si="6"/>
        <v>0.12244897959183673</v>
      </c>
      <c r="BI7" s="318">
        <f t="shared" si="6"/>
        <v>0.12244897959183673</v>
      </c>
      <c r="BJ7" s="318">
        <f t="shared" si="6"/>
        <v>0.12244897959183673</v>
      </c>
      <c r="BK7" s="318">
        <f t="shared" si="6"/>
        <v>0.12244897959183673</v>
      </c>
      <c r="BL7" s="318">
        <f t="shared" si="6"/>
        <v>0.12244897959183673</v>
      </c>
      <c r="BM7" s="318">
        <f t="shared" si="6"/>
        <v>0.12244897959183673</v>
      </c>
      <c r="BN7" s="318">
        <f t="shared" si="6"/>
        <v>0.12244897959183673</v>
      </c>
      <c r="BO7" s="318">
        <f t="shared" si="6"/>
        <v>0.12244897959183673</v>
      </c>
      <c r="BP7" s="318">
        <f t="shared" si="6"/>
        <v>0.12244897959183673</v>
      </c>
      <c r="BQ7" s="318">
        <f t="shared" si="6"/>
        <v>0.12244897959183673</v>
      </c>
      <c r="BR7" s="318">
        <f t="shared" si="6"/>
        <v>0.12244897959183673</v>
      </c>
      <c r="BS7" s="318">
        <f t="shared" si="6"/>
        <v>0.12244897959183673</v>
      </c>
      <c r="BT7" s="318">
        <f t="shared" si="6"/>
        <v>0.12244897959183673</v>
      </c>
      <c r="BU7" s="318">
        <f t="shared" si="6"/>
        <v>0.12244897959183673</v>
      </c>
      <c r="BV7" s="318">
        <f t="shared" ref="BV7:DL7" si="7">BV9+BV24</f>
        <v>0.12244897959183673</v>
      </c>
      <c r="BW7" s="318">
        <f t="shared" si="7"/>
        <v>0.12244897959183673</v>
      </c>
      <c r="BX7" s="318">
        <f t="shared" si="7"/>
        <v>0.12244897959183673</v>
      </c>
      <c r="BY7" s="318">
        <f t="shared" si="7"/>
        <v>0.12244897959183673</v>
      </c>
      <c r="BZ7" s="318">
        <f t="shared" si="7"/>
        <v>0.12244897959183673</v>
      </c>
      <c r="CA7" s="318">
        <f t="shared" si="7"/>
        <v>0.12244897959183673</v>
      </c>
      <c r="CB7" s="318">
        <f t="shared" si="7"/>
        <v>0.12244897959183673</v>
      </c>
      <c r="CC7" s="318">
        <f t="shared" si="7"/>
        <v>0.12244897959183673</v>
      </c>
      <c r="CD7" s="318">
        <f t="shared" si="7"/>
        <v>0.12244897959183673</v>
      </c>
      <c r="CE7" s="318">
        <f t="shared" si="7"/>
        <v>0.12244897959183673</v>
      </c>
      <c r="CF7" s="318">
        <f t="shared" si="7"/>
        <v>0.12244897959183673</v>
      </c>
      <c r="CG7" s="318">
        <f t="shared" si="7"/>
        <v>0.12244897959183673</v>
      </c>
      <c r="CH7" s="318">
        <f t="shared" si="7"/>
        <v>0.12244897959183673</v>
      </c>
      <c r="CI7" s="318">
        <f t="shared" si="7"/>
        <v>0.12244897959183673</v>
      </c>
      <c r="CJ7" s="318">
        <f t="shared" si="7"/>
        <v>0.12244897959183673</v>
      </c>
      <c r="CK7" s="318">
        <f t="shared" si="7"/>
        <v>0.12244897959183673</v>
      </c>
      <c r="CL7" s="318">
        <f t="shared" si="7"/>
        <v>0.12244897959183673</v>
      </c>
      <c r="CM7" s="318">
        <f t="shared" si="7"/>
        <v>0.12244897959183673</v>
      </c>
      <c r="CN7" s="318">
        <f t="shared" si="7"/>
        <v>0.12244897959183673</v>
      </c>
      <c r="CO7" s="318">
        <f t="shared" si="7"/>
        <v>0.12244897959183673</v>
      </c>
      <c r="CP7" s="318">
        <f t="shared" si="7"/>
        <v>0.12244897959183673</v>
      </c>
      <c r="CQ7" s="318">
        <f t="shared" si="7"/>
        <v>0.12244897959183673</v>
      </c>
      <c r="CR7" s="318">
        <f t="shared" si="7"/>
        <v>0.12244897959183673</v>
      </c>
      <c r="CS7" s="318">
        <f t="shared" si="7"/>
        <v>0.12244897959183673</v>
      </c>
      <c r="CT7" s="318">
        <f t="shared" si="7"/>
        <v>0.12244897959183673</v>
      </c>
      <c r="CU7" s="318">
        <f t="shared" si="7"/>
        <v>0.12244897959183673</v>
      </c>
      <c r="CV7" s="318">
        <f t="shared" si="7"/>
        <v>0.12244897959183673</v>
      </c>
      <c r="CW7" s="318">
        <f t="shared" si="7"/>
        <v>0.12244897959183673</v>
      </c>
      <c r="CX7" s="318">
        <f t="shared" si="7"/>
        <v>0.12244897959183673</v>
      </c>
      <c r="CY7" s="318">
        <f t="shared" si="7"/>
        <v>0.12244897959183673</v>
      </c>
      <c r="CZ7" s="318">
        <f t="shared" si="7"/>
        <v>0.12244897959183673</v>
      </c>
      <c r="DA7" s="318">
        <f t="shared" si="7"/>
        <v>0.12244897959183673</v>
      </c>
      <c r="DB7" s="318">
        <f t="shared" si="7"/>
        <v>0.12244897959183673</v>
      </c>
      <c r="DC7" s="318">
        <f t="shared" si="7"/>
        <v>0.12244897959183673</v>
      </c>
      <c r="DD7" s="318">
        <f t="shared" si="7"/>
        <v>0.12244897959183673</v>
      </c>
      <c r="DE7" s="318">
        <f t="shared" si="7"/>
        <v>0.12244897959183673</v>
      </c>
      <c r="DF7" s="318">
        <f t="shared" si="7"/>
        <v>0.12244897959183673</v>
      </c>
      <c r="DG7" s="318">
        <f t="shared" si="7"/>
        <v>0.12244897959183673</v>
      </c>
      <c r="DH7" s="318">
        <f t="shared" si="7"/>
        <v>0.12244897959183673</v>
      </c>
      <c r="DI7" s="318">
        <f t="shared" si="7"/>
        <v>0.12244897959183673</v>
      </c>
      <c r="DJ7" s="318">
        <f t="shared" si="7"/>
        <v>0.12244897959183673</v>
      </c>
      <c r="DK7" s="318">
        <f t="shared" si="7"/>
        <v>0.12244897959183673</v>
      </c>
      <c r="DL7" s="318">
        <f t="shared" si="7"/>
        <v>0.12244897959183673</v>
      </c>
    </row>
    <row r="8" spans="1:116" s="313" customFormat="1" ht="23.25" customHeight="1">
      <c r="A8" s="801"/>
      <c r="B8" s="801"/>
      <c r="C8" s="801"/>
      <c r="D8" s="801"/>
      <c r="E8" s="801"/>
      <c r="F8" s="801"/>
      <c r="G8" s="801"/>
      <c r="H8" s="801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</row>
    <row r="9" spans="1:116" ht="23.25" customHeight="1">
      <c r="A9" s="320"/>
      <c r="B9" s="321"/>
      <c r="C9" s="321"/>
      <c r="D9" s="321"/>
      <c r="E9" s="321"/>
      <c r="F9" s="321"/>
      <c r="G9" s="322" t="s">
        <v>414</v>
      </c>
      <c r="H9" s="323">
        <v>10</v>
      </c>
      <c r="I9" s="131">
        <f>((I10+I20)*10)/14</f>
        <v>0</v>
      </c>
      <c r="J9" s="131">
        <f t="shared" ref="J9:BU9" si="8">((J10+J20)*10)/14</f>
        <v>0</v>
      </c>
      <c r="K9" s="131">
        <f t="shared" si="8"/>
        <v>0</v>
      </c>
      <c r="L9" s="131">
        <f t="shared" si="8"/>
        <v>0</v>
      </c>
      <c r="M9" s="131">
        <f t="shared" si="8"/>
        <v>0</v>
      </c>
      <c r="N9" s="131">
        <f t="shared" si="8"/>
        <v>0</v>
      </c>
      <c r="O9" s="131">
        <f t="shared" si="8"/>
        <v>0</v>
      </c>
      <c r="P9" s="131">
        <f t="shared" si="8"/>
        <v>0</v>
      </c>
      <c r="Q9" s="131">
        <f t="shared" si="8"/>
        <v>0</v>
      </c>
      <c r="R9" s="131">
        <f t="shared" si="8"/>
        <v>0</v>
      </c>
      <c r="S9" s="131">
        <f t="shared" si="8"/>
        <v>0</v>
      </c>
      <c r="T9" s="131">
        <f t="shared" si="8"/>
        <v>0</v>
      </c>
      <c r="U9" s="131">
        <f t="shared" si="8"/>
        <v>0</v>
      </c>
      <c r="V9" s="131">
        <f t="shared" si="8"/>
        <v>0</v>
      </c>
      <c r="W9" s="131">
        <f t="shared" si="8"/>
        <v>0</v>
      </c>
      <c r="X9" s="131">
        <f t="shared" si="8"/>
        <v>0</v>
      </c>
      <c r="Y9" s="131">
        <f t="shared" si="8"/>
        <v>0</v>
      </c>
      <c r="Z9" s="131">
        <f t="shared" si="8"/>
        <v>0</v>
      </c>
      <c r="AA9" s="131">
        <f t="shared" si="8"/>
        <v>0</v>
      </c>
      <c r="AB9" s="131">
        <f t="shared" si="8"/>
        <v>0</v>
      </c>
      <c r="AC9" s="131">
        <f t="shared" si="8"/>
        <v>0</v>
      </c>
      <c r="AD9" s="131">
        <f t="shared" si="8"/>
        <v>0</v>
      </c>
      <c r="AE9" s="131">
        <f t="shared" si="8"/>
        <v>0</v>
      </c>
      <c r="AF9" s="131">
        <f t="shared" si="8"/>
        <v>0</v>
      </c>
      <c r="AG9" s="131">
        <f t="shared" si="8"/>
        <v>0</v>
      </c>
      <c r="AH9" s="131">
        <f t="shared" si="8"/>
        <v>0</v>
      </c>
      <c r="AI9" s="131">
        <f t="shared" si="8"/>
        <v>0</v>
      </c>
      <c r="AJ9" s="131">
        <f t="shared" si="8"/>
        <v>0</v>
      </c>
      <c r="AK9" s="131">
        <f t="shared" si="8"/>
        <v>0</v>
      </c>
      <c r="AL9" s="131">
        <f t="shared" si="8"/>
        <v>0</v>
      </c>
      <c r="AM9" s="131">
        <f t="shared" si="8"/>
        <v>0</v>
      </c>
      <c r="AN9" s="131">
        <f t="shared" si="8"/>
        <v>0</v>
      </c>
      <c r="AO9" s="131">
        <f t="shared" si="8"/>
        <v>0</v>
      </c>
      <c r="AP9" s="131">
        <f t="shared" si="8"/>
        <v>0</v>
      </c>
      <c r="AQ9" s="131">
        <f t="shared" si="8"/>
        <v>0</v>
      </c>
      <c r="AR9" s="131">
        <f t="shared" si="8"/>
        <v>0</v>
      </c>
      <c r="AS9" s="131">
        <f t="shared" si="8"/>
        <v>0</v>
      </c>
      <c r="AT9" s="131">
        <f t="shared" si="8"/>
        <v>0</v>
      </c>
      <c r="AU9" s="131">
        <f t="shared" si="8"/>
        <v>0</v>
      </c>
      <c r="AV9" s="131">
        <f t="shared" si="8"/>
        <v>0</v>
      </c>
      <c r="AW9" s="131">
        <f t="shared" si="8"/>
        <v>0</v>
      </c>
      <c r="AX9" s="131">
        <f t="shared" si="8"/>
        <v>0</v>
      </c>
      <c r="AY9" s="131">
        <f t="shared" si="8"/>
        <v>0</v>
      </c>
      <c r="AZ9" s="131">
        <f t="shared" si="8"/>
        <v>0</v>
      </c>
      <c r="BA9" s="131">
        <f t="shared" si="8"/>
        <v>0</v>
      </c>
      <c r="BB9" s="131">
        <f t="shared" si="8"/>
        <v>0</v>
      </c>
      <c r="BC9" s="131">
        <f t="shared" si="8"/>
        <v>0</v>
      </c>
      <c r="BD9" s="131">
        <f t="shared" si="8"/>
        <v>0</v>
      </c>
      <c r="BE9" s="131">
        <f t="shared" si="8"/>
        <v>0</v>
      </c>
      <c r="BF9" s="131">
        <f t="shared" si="8"/>
        <v>0</v>
      </c>
      <c r="BG9" s="131">
        <f t="shared" si="8"/>
        <v>0</v>
      </c>
      <c r="BH9" s="131">
        <f t="shared" si="8"/>
        <v>0</v>
      </c>
      <c r="BI9" s="131">
        <f t="shared" si="8"/>
        <v>0</v>
      </c>
      <c r="BJ9" s="131">
        <f t="shared" si="8"/>
        <v>0</v>
      </c>
      <c r="BK9" s="131">
        <f t="shared" si="8"/>
        <v>0</v>
      </c>
      <c r="BL9" s="131">
        <f t="shared" si="8"/>
        <v>0</v>
      </c>
      <c r="BM9" s="131">
        <f t="shared" si="8"/>
        <v>0</v>
      </c>
      <c r="BN9" s="131">
        <f t="shared" si="8"/>
        <v>0</v>
      </c>
      <c r="BO9" s="131">
        <f t="shared" si="8"/>
        <v>0</v>
      </c>
      <c r="BP9" s="131">
        <f t="shared" si="8"/>
        <v>0</v>
      </c>
      <c r="BQ9" s="131">
        <f t="shared" si="8"/>
        <v>0</v>
      </c>
      <c r="BR9" s="131">
        <f t="shared" si="8"/>
        <v>0</v>
      </c>
      <c r="BS9" s="131">
        <f t="shared" si="8"/>
        <v>0</v>
      </c>
      <c r="BT9" s="131">
        <f t="shared" si="8"/>
        <v>0</v>
      </c>
      <c r="BU9" s="131">
        <f t="shared" si="8"/>
        <v>0</v>
      </c>
      <c r="BV9" s="131">
        <f t="shared" ref="BV9:DL9" si="9">((BV10+BV20)*10)/14</f>
        <v>0</v>
      </c>
      <c r="BW9" s="131">
        <f t="shared" si="9"/>
        <v>0</v>
      </c>
      <c r="BX9" s="131">
        <f t="shared" si="9"/>
        <v>0</v>
      </c>
      <c r="BY9" s="131">
        <f t="shared" si="9"/>
        <v>0</v>
      </c>
      <c r="BZ9" s="131">
        <f t="shared" si="9"/>
        <v>0</v>
      </c>
      <c r="CA9" s="131">
        <f t="shared" si="9"/>
        <v>0</v>
      </c>
      <c r="CB9" s="131">
        <f t="shared" si="9"/>
        <v>0</v>
      </c>
      <c r="CC9" s="131">
        <f t="shared" si="9"/>
        <v>0</v>
      </c>
      <c r="CD9" s="131">
        <f t="shared" si="9"/>
        <v>0</v>
      </c>
      <c r="CE9" s="131">
        <f t="shared" si="9"/>
        <v>0</v>
      </c>
      <c r="CF9" s="131">
        <f t="shared" si="9"/>
        <v>0</v>
      </c>
      <c r="CG9" s="131">
        <f t="shared" si="9"/>
        <v>0</v>
      </c>
      <c r="CH9" s="131">
        <f t="shared" si="9"/>
        <v>0</v>
      </c>
      <c r="CI9" s="131">
        <f t="shared" si="9"/>
        <v>0</v>
      </c>
      <c r="CJ9" s="131">
        <f t="shared" si="9"/>
        <v>0</v>
      </c>
      <c r="CK9" s="131">
        <f t="shared" si="9"/>
        <v>0</v>
      </c>
      <c r="CL9" s="131">
        <f t="shared" si="9"/>
        <v>0</v>
      </c>
      <c r="CM9" s="131">
        <f t="shared" si="9"/>
        <v>0</v>
      </c>
      <c r="CN9" s="131">
        <f t="shared" si="9"/>
        <v>0</v>
      </c>
      <c r="CO9" s="131">
        <f t="shared" si="9"/>
        <v>0</v>
      </c>
      <c r="CP9" s="131">
        <f t="shared" si="9"/>
        <v>0</v>
      </c>
      <c r="CQ9" s="131">
        <f t="shared" si="9"/>
        <v>0</v>
      </c>
      <c r="CR9" s="131">
        <f t="shared" si="9"/>
        <v>0</v>
      </c>
      <c r="CS9" s="131">
        <f t="shared" si="9"/>
        <v>0</v>
      </c>
      <c r="CT9" s="131">
        <f t="shared" si="9"/>
        <v>0</v>
      </c>
      <c r="CU9" s="131">
        <f t="shared" si="9"/>
        <v>0</v>
      </c>
      <c r="CV9" s="131">
        <f t="shared" si="9"/>
        <v>0</v>
      </c>
      <c r="CW9" s="131">
        <f t="shared" si="9"/>
        <v>0</v>
      </c>
      <c r="CX9" s="131">
        <f t="shared" si="9"/>
        <v>0</v>
      </c>
      <c r="CY9" s="131">
        <f t="shared" si="9"/>
        <v>0</v>
      </c>
      <c r="CZ9" s="131">
        <f t="shared" si="9"/>
        <v>0</v>
      </c>
      <c r="DA9" s="131">
        <f t="shared" si="9"/>
        <v>0</v>
      </c>
      <c r="DB9" s="131">
        <f t="shared" si="9"/>
        <v>0</v>
      </c>
      <c r="DC9" s="131">
        <f t="shared" si="9"/>
        <v>0</v>
      </c>
      <c r="DD9" s="131">
        <f t="shared" si="9"/>
        <v>0</v>
      </c>
      <c r="DE9" s="131">
        <f t="shared" si="9"/>
        <v>0</v>
      </c>
      <c r="DF9" s="131">
        <f t="shared" si="9"/>
        <v>0</v>
      </c>
      <c r="DG9" s="131">
        <f t="shared" si="9"/>
        <v>0</v>
      </c>
      <c r="DH9" s="131">
        <f t="shared" si="9"/>
        <v>0</v>
      </c>
      <c r="DI9" s="131">
        <f t="shared" si="9"/>
        <v>0</v>
      </c>
      <c r="DJ9" s="131">
        <f t="shared" si="9"/>
        <v>0</v>
      </c>
      <c r="DK9" s="131">
        <f t="shared" si="9"/>
        <v>0</v>
      </c>
      <c r="DL9" s="131">
        <f t="shared" si="9"/>
        <v>0</v>
      </c>
    </row>
    <row r="10" spans="1:116" ht="23.25" customHeight="1">
      <c r="A10" s="324">
        <v>1.1000000000000001</v>
      </c>
      <c r="B10" s="796" t="s">
        <v>606</v>
      </c>
      <c r="C10" s="796"/>
      <c r="D10" s="796"/>
      <c r="E10" s="796"/>
      <c r="F10" s="796"/>
      <c r="G10" s="325"/>
      <c r="H10" s="326">
        <v>14</v>
      </c>
      <c r="I10" s="131">
        <f>I11+I17</f>
        <v>0</v>
      </c>
      <c r="J10" s="131">
        <f t="shared" ref="J10:BU10" si="10">J11+J17</f>
        <v>0</v>
      </c>
      <c r="K10" s="131">
        <f t="shared" si="10"/>
        <v>0</v>
      </c>
      <c r="L10" s="131">
        <f t="shared" si="10"/>
        <v>0</v>
      </c>
      <c r="M10" s="131">
        <f t="shared" si="10"/>
        <v>0</v>
      </c>
      <c r="N10" s="131">
        <f t="shared" si="10"/>
        <v>0</v>
      </c>
      <c r="O10" s="131">
        <f t="shared" si="10"/>
        <v>0</v>
      </c>
      <c r="P10" s="131">
        <f t="shared" si="10"/>
        <v>0</v>
      </c>
      <c r="Q10" s="131">
        <f t="shared" si="10"/>
        <v>0</v>
      </c>
      <c r="R10" s="131">
        <f t="shared" si="10"/>
        <v>0</v>
      </c>
      <c r="S10" s="131">
        <f t="shared" si="10"/>
        <v>0</v>
      </c>
      <c r="T10" s="131">
        <f t="shared" si="10"/>
        <v>0</v>
      </c>
      <c r="U10" s="131">
        <f t="shared" si="10"/>
        <v>0</v>
      </c>
      <c r="V10" s="131">
        <f t="shared" si="10"/>
        <v>0</v>
      </c>
      <c r="W10" s="131">
        <f t="shared" si="10"/>
        <v>0</v>
      </c>
      <c r="X10" s="131">
        <f t="shared" si="10"/>
        <v>0</v>
      </c>
      <c r="Y10" s="131">
        <f t="shared" si="10"/>
        <v>0</v>
      </c>
      <c r="Z10" s="131">
        <f t="shared" si="10"/>
        <v>0</v>
      </c>
      <c r="AA10" s="131">
        <f t="shared" si="10"/>
        <v>0</v>
      </c>
      <c r="AB10" s="131">
        <f t="shared" si="10"/>
        <v>0</v>
      </c>
      <c r="AC10" s="131">
        <f t="shared" si="10"/>
        <v>0</v>
      </c>
      <c r="AD10" s="131">
        <f t="shared" si="10"/>
        <v>0</v>
      </c>
      <c r="AE10" s="131">
        <f t="shared" si="10"/>
        <v>0</v>
      </c>
      <c r="AF10" s="131">
        <f t="shared" si="10"/>
        <v>0</v>
      </c>
      <c r="AG10" s="131">
        <f t="shared" si="10"/>
        <v>0</v>
      </c>
      <c r="AH10" s="131">
        <f t="shared" si="10"/>
        <v>0</v>
      </c>
      <c r="AI10" s="131">
        <f t="shared" si="10"/>
        <v>0</v>
      </c>
      <c r="AJ10" s="131">
        <f t="shared" si="10"/>
        <v>0</v>
      </c>
      <c r="AK10" s="131">
        <f t="shared" si="10"/>
        <v>0</v>
      </c>
      <c r="AL10" s="131">
        <f t="shared" si="10"/>
        <v>0</v>
      </c>
      <c r="AM10" s="131">
        <f t="shared" si="10"/>
        <v>0</v>
      </c>
      <c r="AN10" s="131">
        <f t="shared" si="10"/>
        <v>0</v>
      </c>
      <c r="AO10" s="131">
        <f t="shared" si="10"/>
        <v>0</v>
      </c>
      <c r="AP10" s="131">
        <f t="shared" si="10"/>
        <v>0</v>
      </c>
      <c r="AQ10" s="131">
        <f t="shared" si="10"/>
        <v>0</v>
      </c>
      <c r="AR10" s="131">
        <f t="shared" si="10"/>
        <v>0</v>
      </c>
      <c r="AS10" s="131">
        <f t="shared" si="10"/>
        <v>0</v>
      </c>
      <c r="AT10" s="131">
        <f t="shared" si="10"/>
        <v>0</v>
      </c>
      <c r="AU10" s="131">
        <f t="shared" si="10"/>
        <v>0</v>
      </c>
      <c r="AV10" s="131">
        <f t="shared" si="10"/>
        <v>0</v>
      </c>
      <c r="AW10" s="131">
        <f t="shared" si="10"/>
        <v>0</v>
      </c>
      <c r="AX10" s="131">
        <f t="shared" si="10"/>
        <v>0</v>
      </c>
      <c r="AY10" s="131">
        <f t="shared" si="10"/>
        <v>0</v>
      </c>
      <c r="AZ10" s="131">
        <f t="shared" si="10"/>
        <v>0</v>
      </c>
      <c r="BA10" s="131">
        <f t="shared" si="10"/>
        <v>0</v>
      </c>
      <c r="BB10" s="131">
        <f t="shared" si="10"/>
        <v>0</v>
      </c>
      <c r="BC10" s="131">
        <f t="shared" si="10"/>
        <v>0</v>
      </c>
      <c r="BD10" s="131">
        <f t="shared" si="10"/>
        <v>0</v>
      </c>
      <c r="BE10" s="131">
        <f t="shared" si="10"/>
        <v>0</v>
      </c>
      <c r="BF10" s="131">
        <f t="shared" si="10"/>
        <v>0</v>
      </c>
      <c r="BG10" s="131">
        <f t="shared" si="10"/>
        <v>0</v>
      </c>
      <c r="BH10" s="131">
        <f t="shared" si="10"/>
        <v>0</v>
      </c>
      <c r="BI10" s="131">
        <f t="shared" si="10"/>
        <v>0</v>
      </c>
      <c r="BJ10" s="131">
        <f t="shared" si="10"/>
        <v>0</v>
      </c>
      <c r="BK10" s="131">
        <f t="shared" si="10"/>
        <v>0</v>
      </c>
      <c r="BL10" s="131">
        <f t="shared" si="10"/>
        <v>0</v>
      </c>
      <c r="BM10" s="131">
        <f t="shared" si="10"/>
        <v>0</v>
      </c>
      <c r="BN10" s="131">
        <f t="shared" si="10"/>
        <v>0</v>
      </c>
      <c r="BO10" s="131">
        <f t="shared" si="10"/>
        <v>0</v>
      </c>
      <c r="BP10" s="131">
        <f t="shared" si="10"/>
        <v>0</v>
      </c>
      <c r="BQ10" s="131">
        <f t="shared" si="10"/>
        <v>0</v>
      </c>
      <c r="BR10" s="131">
        <f t="shared" si="10"/>
        <v>0</v>
      </c>
      <c r="BS10" s="131">
        <f t="shared" si="10"/>
        <v>0</v>
      </c>
      <c r="BT10" s="131">
        <f t="shared" si="10"/>
        <v>0</v>
      </c>
      <c r="BU10" s="131">
        <f t="shared" si="10"/>
        <v>0</v>
      </c>
      <c r="BV10" s="131">
        <f t="shared" ref="BV10:DL10" si="11">BV11+BV17</f>
        <v>0</v>
      </c>
      <c r="BW10" s="131">
        <f t="shared" si="11"/>
        <v>0</v>
      </c>
      <c r="BX10" s="131">
        <f t="shared" si="11"/>
        <v>0</v>
      </c>
      <c r="BY10" s="131">
        <f t="shared" si="11"/>
        <v>0</v>
      </c>
      <c r="BZ10" s="131">
        <f t="shared" si="11"/>
        <v>0</v>
      </c>
      <c r="CA10" s="131">
        <f t="shared" si="11"/>
        <v>0</v>
      </c>
      <c r="CB10" s="131">
        <f t="shared" si="11"/>
        <v>0</v>
      </c>
      <c r="CC10" s="131">
        <f t="shared" si="11"/>
        <v>0</v>
      </c>
      <c r="CD10" s="131">
        <f t="shared" si="11"/>
        <v>0</v>
      </c>
      <c r="CE10" s="131">
        <f t="shared" si="11"/>
        <v>0</v>
      </c>
      <c r="CF10" s="131">
        <f t="shared" si="11"/>
        <v>0</v>
      </c>
      <c r="CG10" s="131">
        <f t="shared" si="11"/>
        <v>0</v>
      </c>
      <c r="CH10" s="131">
        <f t="shared" si="11"/>
        <v>0</v>
      </c>
      <c r="CI10" s="131">
        <f t="shared" si="11"/>
        <v>0</v>
      </c>
      <c r="CJ10" s="131">
        <f t="shared" si="11"/>
        <v>0</v>
      </c>
      <c r="CK10" s="131">
        <f t="shared" si="11"/>
        <v>0</v>
      </c>
      <c r="CL10" s="131">
        <f t="shared" si="11"/>
        <v>0</v>
      </c>
      <c r="CM10" s="131">
        <f t="shared" si="11"/>
        <v>0</v>
      </c>
      <c r="CN10" s="131">
        <f t="shared" si="11"/>
        <v>0</v>
      </c>
      <c r="CO10" s="131">
        <f t="shared" si="11"/>
        <v>0</v>
      </c>
      <c r="CP10" s="131">
        <f t="shared" si="11"/>
        <v>0</v>
      </c>
      <c r="CQ10" s="131">
        <f t="shared" si="11"/>
        <v>0</v>
      </c>
      <c r="CR10" s="131">
        <f t="shared" si="11"/>
        <v>0</v>
      </c>
      <c r="CS10" s="131">
        <f t="shared" si="11"/>
        <v>0</v>
      </c>
      <c r="CT10" s="131">
        <f t="shared" si="11"/>
        <v>0</v>
      </c>
      <c r="CU10" s="131">
        <f t="shared" si="11"/>
        <v>0</v>
      </c>
      <c r="CV10" s="131">
        <f t="shared" si="11"/>
        <v>0</v>
      </c>
      <c r="CW10" s="131">
        <f t="shared" si="11"/>
        <v>0</v>
      </c>
      <c r="CX10" s="131">
        <f t="shared" si="11"/>
        <v>0</v>
      </c>
      <c r="CY10" s="131">
        <f t="shared" si="11"/>
        <v>0</v>
      </c>
      <c r="CZ10" s="131">
        <f t="shared" si="11"/>
        <v>0</v>
      </c>
      <c r="DA10" s="131">
        <f t="shared" si="11"/>
        <v>0</v>
      </c>
      <c r="DB10" s="131">
        <f t="shared" si="11"/>
        <v>0</v>
      </c>
      <c r="DC10" s="131">
        <f t="shared" si="11"/>
        <v>0</v>
      </c>
      <c r="DD10" s="131">
        <f t="shared" si="11"/>
        <v>0</v>
      </c>
      <c r="DE10" s="131">
        <f t="shared" si="11"/>
        <v>0</v>
      </c>
      <c r="DF10" s="131">
        <f t="shared" si="11"/>
        <v>0</v>
      </c>
      <c r="DG10" s="131">
        <f t="shared" si="11"/>
        <v>0</v>
      </c>
      <c r="DH10" s="131">
        <f t="shared" si="11"/>
        <v>0</v>
      </c>
      <c r="DI10" s="131">
        <f t="shared" si="11"/>
        <v>0</v>
      </c>
      <c r="DJ10" s="131">
        <f t="shared" si="11"/>
        <v>0</v>
      </c>
      <c r="DK10" s="131">
        <f t="shared" si="11"/>
        <v>0</v>
      </c>
      <c r="DL10" s="131">
        <f t="shared" si="11"/>
        <v>0</v>
      </c>
    </row>
    <row r="11" spans="1:116" ht="23.25" customHeight="1">
      <c r="A11" s="324" t="s">
        <v>607</v>
      </c>
      <c r="B11" s="759" t="s">
        <v>608</v>
      </c>
      <c r="C11" s="760"/>
      <c r="D11" s="760"/>
      <c r="E11" s="760"/>
      <c r="F11" s="761"/>
      <c r="G11" s="327"/>
      <c r="H11" s="328">
        <v>10</v>
      </c>
      <c r="I11" s="131">
        <f>I12+I13+I14+I15+I16</f>
        <v>0</v>
      </c>
      <c r="J11" s="131">
        <f t="shared" ref="J11:BU11" si="12">J12+J13+J14+J15+J16</f>
        <v>0</v>
      </c>
      <c r="K11" s="131">
        <f t="shared" si="12"/>
        <v>0</v>
      </c>
      <c r="L11" s="131">
        <f t="shared" si="12"/>
        <v>0</v>
      </c>
      <c r="M11" s="131">
        <f t="shared" si="12"/>
        <v>0</v>
      </c>
      <c r="N11" s="131">
        <f t="shared" si="12"/>
        <v>0</v>
      </c>
      <c r="O11" s="131">
        <f t="shared" si="12"/>
        <v>0</v>
      </c>
      <c r="P11" s="131">
        <f t="shared" si="12"/>
        <v>0</v>
      </c>
      <c r="Q11" s="131">
        <f t="shared" si="12"/>
        <v>0</v>
      </c>
      <c r="R11" s="131">
        <f t="shared" si="12"/>
        <v>0</v>
      </c>
      <c r="S11" s="131">
        <f t="shared" si="12"/>
        <v>0</v>
      </c>
      <c r="T11" s="131">
        <f t="shared" si="12"/>
        <v>0</v>
      </c>
      <c r="U11" s="131">
        <f t="shared" si="12"/>
        <v>0</v>
      </c>
      <c r="V11" s="131">
        <f t="shared" si="12"/>
        <v>0</v>
      </c>
      <c r="W11" s="131">
        <f t="shared" si="12"/>
        <v>0</v>
      </c>
      <c r="X11" s="131">
        <f t="shared" si="12"/>
        <v>0</v>
      </c>
      <c r="Y11" s="131">
        <f t="shared" si="12"/>
        <v>0</v>
      </c>
      <c r="Z11" s="131">
        <f t="shared" si="12"/>
        <v>0</v>
      </c>
      <c r="AA11" s="131">
        <f t="shared" si="12"/>
        <v>0</v>
      </c>
      <c r="AB11" s="131">
        <f t="shared" si="12"/>
        <v>0</v>
      </c>
      <c r="AC11" s="131">
        <f t="shared" si="12"/>
        <v>0</v>
      </c>
      <c r="AD11" s="131">
        <f t="shared" si="12"/>
        <v>0</v>
      </c>
      <c r="AE11" s="131">
        <f t="shared" si="12"/>
        <v>0</v>
      </c>
      <c r="AF11" s="131">
        <f t="shared" si="12"/>
        <v>0</v>
      </c>
      <c r="AG11" s="131">
        <f t="shared" si="12"/>
        <v>0</v>
      </c>
      <c r="AH11" s="131">
        <f t="shared" si="12"/>
        <v>0</v>
      </c>
      <c r="AI11" s="131">
        <f t="shared" si="12"/>
        <v>0</v>
      </c>
      <c r="AJ11" s="131">
        <f t="shared" si="12"/>
        <v>0</v>
      </c>
      <c r="AK11" s="131">
        <f t="shared" si="12"/>
        <v>0</v>
      </c>
      <c r="AL11" s="131">
        <f t="shared" si="12"/>
        <v>0</v>
      </c>
      <c r="AM11" s="131">
        <f t="shared" si="12"/>
        <v>0</v>
      </c>
      <c r="AN11" s="131">
        <f t="shared" si="12"/>
        <v>0</v>
      </c>
      <c r="AO11" s="131">
        <f t="shared" si="12"/>
        <v>0</v>
      </c>
      <c r="AP11" s="131">
        <f t="shared" si="12"/>
        <v>0</v>
      </c>
      <c r="AQ11" s="131">
        <f t="shared" si="12"/>
        <v>0</v>
      </c>
      <c r="AR11" s="131">
        <f t="shared" si="12"/>
        <v>0</v>
      </c>
      <c r="AS11" s="131">
        <f t="shared" si="12"/>
        <v>0</v>
      </c>
      <c r="AT11" s="131">
        <f t="shared" si="12"/>
        <v>0</v>
      </c>
      <c r="AU11" s="131">
        <f t="shared" si="12"/>
        <v>0</v>
      </c>
      <c r="AV11" s="131">
        <f t="shared" si="12"/>
        <v>0</v>
      </c>
      <c r="AW11" s="131">
        <f t="shared" si="12"/>
        <v>0</v>
      </c>
      <c r="AX11" s="131">
        <f t="shared" si="12"/>
        <v>0</v>
      </c>
      <c r="AY11" s="131">
        <f t="shared" si="12"/>
        <v>0</v>
      </c>
      <c r="AZ11" s="131">
        <f t="shared" si="12"/>
        <v>0</v>
      </c>
      <c r="BA11" s="131">
        <f t="shared" si="12"/>
        <v>0</v>
      </c>
      <c r="BB11" s="131">
        <f t="shared" si="12"/>
        <v>0</v>
      </c>
      <c r="BC11" s="131">
        <f t="shared" si="12"/>
        <v>0</v>
      </c>
      <c r="BD11" s="131">
        <f t="shared" si="12"/>
        <v>0</v>
      </c>
      <c r="BE11" s="131">
        <f t="shared" si="12"/>
        <v>0</v>
      </c>
      <c r="BF11" s="131">
        <f t="shared" si="12"/>
        <v>0</v>
      </c>
      <c r="BG11" s="131">
        <f t="shared" si="12"/>
        <v>0</v>
      </c>
      <c r="BH11" s="131">
        <f t="shared" si="12"/>
        <v>0</v>
      </c>
      <c r="BI11" s="131">
        <f t="shared" si="12"/>
        <v>0</v>
      </c>
      <c r="BJ11" s="131">
        <f t="shared" si="12"/>
        <v>0</v>
      </c>
      <c r="BK11" s="131">
        <f t="shared" si="12"/>
        <v>0</v>
      </c>
      <c r="BL11" s="131">
        <f t="shared" si="12"/>
        <v>0</v>
      </c>
      <c r="BM11" s="131">
        <f t="shared" si="12"/>
        <v>0</v>
      </c>
      <c r="BN11" s="131">
        <f t="shared" si="12"/>
        <v>0</v>
      </c>
      <c r="BO11" s="131">
        <f t="shared" si="12"/>
        <v>0</v>
      </c>
      <c r="BP11" s="131">
        <f t="shared" si="12"/>
        <v>0</v>
      </c>
      <c r="BQ11" s="131">
        <f t="shared" si="12"/>
        <v>0</v>
      </c>
      <c r="BR11" s="131">
        <f t="shared" si="12"/>
        <v>0</v>
      </c>
      <c r="BS11" s="131">
        <f t="shared" si="12"/>
        <v>0</v>
      </c>
      <c r="BT11" s="131">
        <f t="shared" si="12"/>
        <v>0</v>
      </c>
      <c r="BU11" s="131">
        <f t="shared" si="12"/>
        <v>0</v>
      </c>
      <c r="BV11" s="131">
        <f t="shared" ref="BV11:DL11" si="13">BV12+BV13+BV14+BV15+BV16</f>
        <v>0</v>
      </c>
      <c r="BW11" s="131">
        <f t="shared" si="13"/>
        <v>0</v>
      </c>
      <c r="BX11" s="131">
        <f t="shared" si="13"/>
        <v>0</v>
      </c>
      <c r="BY11" s="131">
        <f t="shared" si="13"/>
        <v>0</v>
      </c>
      <c r="BZ11" s="131">
        <f t="shared" si="13"/>
        <v>0</v>
      </c>
      <c r="CA11" s="131">
        <f t="shared" si="13"/>
        <v>0</v>
      </c>
      <c r="CB11" s="131">
        <f t="shared" si="13"/>
        <v>0</v>
      </c>
      <c r="CC11" s="131">
        <f t="shared" si="13"/>
        <v>0</v>
      </c>
      <c r="CD11" s="131">
        <f t="shared" si="13"/>
        <v>0</v>
      </c>
      <c r="CE11" s="131">
        <f t="shared" si="13"/>
        <v>0</v>
      </c>
      <c r="CF11" s="131">
        <f t="shared" si="13"/>
        <v>0</v>
      </c>
      <c r="CG11" s="131">
        <f t="shared" si="13"/>
        <v>0</v>
      </c>
      <c r="CH11" s="131">
        <f t="shared" si="13"/>
        <v>0</v>
      </c>
      <c r="CI11" s="131">
        <f t="shared" si="13"/>
        <v>0</v>
      </c>
      <c r="CJ11" s="131">
        <f t="shared" si="13"/>
        <v>0</v>
      </c>
      <c r="CK11" s="131">
        <f t="shared" si="13"/>
        <v>0</v>
      </c>
      <c r="CL11" s="131">
        <f t="shared" si="13"/>
        <v>0</v>
      </c>
      <c r="CM11" s="131">
        <f t="shared" si="13"/>
        <v>0</v>
      </c>
      <c r="CN11" s="131">
        <f t="shared" si="13"/>
        <v>0</v>
      </c>
      <c r="CO11" s="131">
        <f t="shared" si="13"/>
        <v>0</v>
      </c>
      <c r="CP11" s="131">
        <f t="shared" si="13"/>
        <v>0</v>
      </c>
      <c r="CQ11" s="131">
        <f t="shared" si="13"/>
        <v>0</v>
      </c>
      <c r="CR11" s="131">
        <f t="shared" si="13"/>
        <v>0</v>
      </c>
      <c r="CS11" s="131">
        <f t="shared" si="13"/>
        <v>0</v>
      </c>
      <c r="CT11" s="131">
        <f t="shared" si="13"/>
        <v>0</v>
      </c>
      <c r="CU11" s="131">
        <f t="shared" si="13"/>
        <v>0</v>
      </c>
      <c r="CV11" s="131">
        <f t="shared" si="13"/>
        <v>0</v>
      </c>
      <c r="CW11" s="131">
        <f t="shared" si="13"/>
        <v>0</v>
      </c>
      <c r="CX11" s="131">
        <f t="shared" si="13"/>
        <v>0</v>
      </c>
      <c r="CY11" s="131">
        <f t="shared" si="13"/>
        <v>0</v>
      </c>
      <c r="CZ11" s="131">
        <f t="shared" si="13"/>
        <v>0</v>
      </c>
      <c r="DA11" s="131">
        <f t="shared" si="13"/>
        <v>0</v>
      </c>
      <c r="DB11" s="131">
        <f t="shared" si="13"/>
        <v>0</v>
      </c>
      <c r="DC11" s="131">
        <f t="shared" si="13"/>
        <v>0</v>
      </c>
      <c r="DD11" s="131">
        <f t="shared" si="13"/>
        <v>0</v>
      </c>
      <c r="DE11" s="131">
        <f t="shared" si="13"/>
        <v>0</v>
      </c>
      <c r="DF11" s="131">
        <f t="shared" si="13"/>
        <v>0</v>
      </c>
      <c r="DG11" s="131">
        <f t="shared" si="13"/>
        <v>0</v>
      </c>
      <c r="DH11" s="131">
        <f t="shared" si="13"/>
        <v>0</v>
      </c>
      <c r="DI11" s="131">
        <f t="shared" si="13"/>
        <v>0</v>
      </c>
      <c r="DJ11" s="131">
        <f t="shared" si="13"/>
        <v>0</v>
      </c>
      <c r="DK11" s="131">
        <f t="shared" si="13"/>
        <v>0</v>
      </c>
      <c r="DL11" s="131">
        <f t="shared" si="13"/>
        <v>0</v>
      </c>
    </row>
    <row r="12" spans="1:116" ht="123" customHeight="1">
      <c r="A12" s="324" t="s">
        <v>609</v>
      </c>
      <c r="B12" s="759" t="s">
        <v>610</v>
      </c>
      <c r="C12" s="760"/>
      <c r="D12" s="760"/>
      <c r="E12" s="760"/>
      <c r="F12" s="761"/>
      <c r="G12" s="327" t="s">
        <v>611</v>
      </c>
      <c r="H12" s="328">
        <v>2</v>
      </c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</row>
    <row r="13" spans="1:116" ht="192">
      <c r="A13" s="324" t="s">
        <v>612</v>
      </c>
      <c r="B13" s="759" t="s">
        <v>613</v>
      </c>
      <c r="C13" s="760"/>
      <c r="D13" s="760"/>
      <c r="E13" s="760"/>
      <c r="F13" s="761"/>
      <c r="G13" s="327" t="s">
        <v>614</v>
      </c>
      <c r="H13" s="328">
        <v>2</v>
      </c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</row>
    <row r="14" spans="1:116" ht="166.5" customHeight="1">
      <c r="A14" s="324" t="s">
        <v>615</v>
      </c>
      <c r="B14" s="759" t="s">
        <v>616</v>
      </c>
      <c r="C14" s="760"/>
      <c r="D14" s="760"/>
      <c r="E14" s="760"/>
      <c r="F14" s="761"/>
      <c r="G14" s="327" t="s">
        <v>617</v>
      </c>
      <c r="H14" s="328">
        <v>2</v>
      </c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</row>
    <row r="15" spans="1:116" ht="190.5" customHeight="1">
      <c r="A15" s="324" t="s">
        <v>618</v>
      </c>
      <c r="B15" s="759" t="s">
        <v>619</v>
      </c>
      <c r="C15" s="760"/>
      <c r="D15" s="760"/>
      <c r="E15" s="760"/>
      <c r="F15" s="761"/>
      <c r="G15" s="327" t="s">
        <v>620</v>
      </c>
      <c r="H15" s="328">
        <v>2</v>
      </c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</row>
    <row r="16" spans="1:116" ht="212.25" customHeight="1">
      <c r="A16" s="324" t="s">
        <v>621</v>
      </c>
      <c r="B16" s="717" t="s">
        <v>622</v>
      </c>
      <c r="C16" s="718"/>
      <c r="D16" s="718"/>
      <c r="E16" s="718"/>
      <c r="F16" s="719"/>
      <c r="G16" s="327" t="s">
        <v>623</v>
      </c>
      <c r="H16" s="328">
        <v>2</v>
      </c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</row>
    <row r="17" spans="1:116" ht="24">
      <c r="A17" s="324" t="s">
        <v>624</v>
      </c>
      <c r="B17" s="720" t="s">
        <v>625</v>
      </c>
      <c r="C17" s="721"/>
      <c r="D17" s="721"/>
      <c r="E17" s="721"/>
      <c r="F17" s="722"/>
      <c r="G17" s="327"/>
      <c r="H17" s="328">
        <v>4</v>
      </c>
      <c r="I17" s="131">
        <f>I18+I19</f>
        <v>0</v>
      </c>
      <c r="J17" s="131">
        <f t="shared" ref="J17:BU17" si="14">J18+J19</f>
        <v>0</v>
      </c>
      <c r="K17" s="131">
        <f t="shared" si="14"/>
        <v>0</v>
      </c>
      <c r="L17" s="131">
        <f t="shared" si="14"/>
        <v>0</v>
      </c>
      <c r="M17" s="131">
        <f t="shared" si="14"/>
        <v>0</v>
      </c>
      <c r="N17" s="131">
        <f t="shared" si="14"/>
        <v>0</v>
      </c>
      <c r="O17" s="131">
        <f t="shared" si="14"/>
        <v>0</v>
      </c>
      <c r="P17" s="131">
        <f t="shared" si="14"/>
        <v>0</v>
      </c>
      <c r="Q17" s="131">
        <f t="shared" si="14"/>
        <v>0</v>
      </c>
      <c r="R17" s="131">
        <f t="shared" si="14"/>
        <v>0</v>
      </c>
      <c r="S17" s="131">
        <f t="shared" si="14"/>
        <v>0</v>
      </c>
      <c r="T17" s="131">
        <f t="shared" si="14"/>
        <v>0</v>
      </c>
      <c r="U17" s="131">
        <f t="shared" si="14"/>
        <v>0</v>
      </c>
      <c r="V17" s="131">
        <f t="shared" si="14"/>
        <v>0</v>
      </c>
      <c r="W17" s="131">
        <f t="shared" si="14"/>
        <v>0</v>
      </c>
      <c r="X17" s="131">
        <f t="shared" si="14"/>
        <v>0</v>
      </c>
      <c r="Y17" s="131">
        <f t="shared" si="14"/>
        <v>0</v>
      </c>
      <c r="Z17" s="131">
        <f t="shared" si="14"/>
        <v>0</v>
      </c>
      <c r="AA17" s="131">
        <f t="shared" si="14"/>
        <v>0</v>
      </c>
      <c r="AB17" s="131">
        <f t="shared" si="14"/>
        <v>0</v>
      </c>
      <c r="AC17" s="131">
        <f t="shared" si="14"/>
        <v>0</v>
      </c>
      <c r="AD17" s="131">
        <f t="shared" si="14"/>
        <v>0</v>
      </c>
      <c r="AE17" s="131">
        <f t="shared" si="14"/>
        <v>0</v>
      </c>
      <c r="AF17" s="131">
        <f t="shared" si="14"/>
        <v>0</v>
      </c>
      <c r="AG17" s="131">
        <f t="shared" si="14"/>
        <v>0</v>
      </c>
      <c r="AH17" s="131">
        <f t="shared" si="14"/>
        <v>0</v>
      </c>
      <c r="AI17" s="131">
        <f t="shared" si="14"/>
        <v>0</v>
      </c>
      <c r="AJ17" s="131">
        <f t="shared" si="14"/>
        <v>0</v>
      </c>
      <c r="AK17" s="131">
        <f t="shared" si="14"/>
        <v>0</v>
      </c>
      <c r="AL17" s="131">
        <f t="shared" si="14"/>
        <v>0</v>
      </c>
      <c r="AM17" s="131">
        <f t="shared" si="14"/>
        <v>0</v>
      </c>
      <c r="AN17" s="131">
        <f t="shared" si="14"/>
        <v>0</v>
      </c>
      <c r="AO17" s="131">
        <f t="shared" si="14"/>
        <v>0</v>
      </c>
      <c r="AP17" s="131">
        <f t="shared" si="14"/>
        <v>0</v>
      </c>
      <c r="AQ17" s="131">
        <f t="shared" si="14"/>
        <v>0</v>
      </c>
      <c r="AR17" s="131">
        <f t="shared" si="14"/>
        <v>0</v>
      </c>
      <c r="AS17" s="131">
        <f t="shared" si="14"/>
        <v>0</v>
      </c>
      <c r="AT17" s="131">
        <f t="shared" si="14"/>
        <v>0</v>
      </c>
      <c r="AU17" s="131">
        <f t="shared" si="14"/>
        <v>0</v>
      </c>
      <c r="AV17" s="131">
        <f t="shared" si="14"/>
        <v>0</v>
      </c>
      <c r="AW17" s="131">
        <f t="shared" si="14"/>
        <v>0</v>
      </c>
      <c r="AX17" s="131">
        <f t="shared" si="14"/>
        <v>0</v>
      </c>
      <c r="AY17" s="131">
        <f t="shared" si="14"/>
        <v>0</v>
      </c>
      <c r="AZ17" s="131">
        <f t="shared" si="14"/>
        <v>0</v>
      </c>
      <c r="BA17" s="131">
        <f t="shared" si="14"/>
        <v>0</v>
      </c>
      <c r="BB17" s="131">
        <f t="shared" si="14"/>
        <v>0</v>
      </c>
      <c r="BC17" s="131">
        <f t="shared" si="14"/>
        <v>0</v>
      </c>
      <c r="BD17" s="131">
        <f t="shared" si="14"/>
        <v>0</v>
      </c>
      <c r="BE17" s="131">
        <f t="shared" si="14"/>
        <v>0</v>
      </c>
      <c r="BF17" s="131">
        <f t="shared" si="14"/>
        <v>0</v>
      </c>
      <c r="BG17" s="131">
        <f t="shared" si="14"/>
        <v>0</v>
      </c>
      <c r="BH17" s="131">
        <f t="shared" si="14"/>
        <v>0</v>
      </c>
      <c r="BI17" s="131">
        <f t="shared" si="14"/>
        <v>0</v>
      </c>
      <c r="BJ17" s="131">
        <f t="shared" si="14"/>
        <v>0</v>
      </c>
      <c r="BK17" s="131">
        <f t="shared" si="14"/>
        <v>0</v>
      </c>
      <c r="BL17" s="131">
        <f t="shared" si="14"/>
        <v>0</v>
      </c>
      <c r="BM17" s="131">
        <f t="shared" si="14"/>
        <v>0</v>
      </c>
      <c r="BN17" s="131">
        <f t="shared" si="14"/>
        <v>0</v>
      </c>
      <c r="BO17" s="131">
        <f t="shared" si="14"/>
        <v>0</v>
      </c>
      <c r="BP17" s="131">
        <f t="shared" si="14"/>
        <v>0</v>
      </c>
      <c r="BQ17" s="131">
        <f t="shared" si="14"/>
        <v>0</v>
      </c>
      <c r="BR17" s="131">
        <f t="shared" si="14"/>
        <v>0</v>
      </c>
      <c r="BS17" s="131">
        <f t="shared" si="14"/>
        <v>0</v>
      </c>
      <c r="BT17" s="131">
        <f t="shared" si="14"/>
        <v>0</v>
      </c>
      <c r="BU17" s="131">
        <f t="shared" si="14"/>
        <v>0</v>
      </c>
      <c r="BV17" s="131">
        <f t="shared" ref="BV17:DL17" si="15">BV18+BV19</f>
        <v>0</v>
      </c>
      <c r="BW17" s="131">
        <f t="shared" si="15"/>
        <v>0</v>
      </c>
      <c r="BX17" s="131">
        <f t="shared" si="15"/>
        <v>0</v>
      </c>
      <c r="BY17" s="131">
        <f t="shared" si="15"/>
        <v>0</v>
      </c>
      <c r="BZ17" s="131">
        <f t="shared" si="15"/>
        <v>0</v>
      </c>
      <c r="CA17" s="131">
        <f t="shared" si="15"/>
        <v>0</v>
      </c>
      <c r="CB17" s="131">
        <f t="shared" si="15"/>
        <v>0</v>
      </c>
      <c r="CC17" s="131">
        <f t="shared" si="15"/>
        <v>0</v>
      </c>
      <c r="CD17" s="131">
        <f t="shared" si="15"/>
        <v>0</v>
      </c>
      <c r="CE17" s="131">
        <f t="shared" si="15"/>
        <v>0</v>
      </c>
      <c r="CF17" s="131">
        <f t="shared" si="15"/>
        <v>0</v>
      </c>
      <c r="CG17" s="131">
        <f t="shared" si="15"/>
        <v>0</v>
      </c>
      <c r="CH17" s="131">
        <f t="shared" si="15"/>
        <v>0</v>
      </c>
      <c r="CI17" s="131">
        <f t="shared" si="15"/>
        <v>0</v>
      </c>
      <c r="CJ17" s="131">
        <f t="shared" si="15"/>
        <v>0</v>
      </c>
      <c r="CK17" s="131">
        <f t="shared" si="15"/>
        <v>0</v>
      </c>
      <c r="CL17" s="131">
        <f t="shared" si="15"/>
        <v>0</v>
      </c>
      <c r="CM17" s="131">
        <f t="shared" si="15"/>
        <v>0</v>
      </c>
      <c r="CN17" s="131">
        <f t="shared" si="15"/>
        <v>0</v>
      </c>
      <c r="CO17" s="131">
        <f t="shared" si="15"/>
        <v>0</v>
      </c>
      <c r="CP17" s="131">
        <f t="shared" si="15"/>
        <v>0</v>
      </c>
      <c r="CQ17" s="131">
        <f t="shared" si="15"/>
        <v>0</v>
      </c>
      <c r="CR17" s="131">
        <f t="shared" si="15"/>
        <v>0</v>
      </c>
      <c r="CS17" s="131">
        <f t="shared" si="15"/>
        <v>0</v>
      </c>
      <c r="CT17" s="131">
        <f t="shared" si="15"/>
        <v>0</v>
      </c>
      <c r="CU17" s="131">
        <f t="shared" si="15"/>
        <v>0</v>
      </c>
      <c r="CV17" s="131">
        <f t="shared" si="15"/>
        <v>0</v>
      </c>
      <c r="CW17" s="131">
        <f t="shared" si="15"/>
        <v>0</v>
      </c>
      <c r="CX17" s="131">
        <f t="shared" si="15"/>
        <v>0</v>
      </c>
      <c r="CY17" s="131">
        <f t="shared" si="15"/>
        <v>0</v>
      </c>
      <c r="CZ17" s="131">
        <f t="shared" si="15"/>
        <v>0</v>
      </c>
      <c r="DA17" s="131">
        <f t="shared" si="15"/>
        <v>0</v>
      </c>
      <c r="DB17" s="131">
        <f t="shared" si="15"/>
        <v>0</v>
      </c>
      <c r="DC17" s="131">
        <f t="shared" si="15"/>
        <v>0</v>
      </c>
      <c r="DD17" s="131">
        <f t="shared" si="15"/>
        <v>0</v>
      </c>
      <c r="DE17" s="131">
        <f t="shared" si="15"/>
        <v>0</v>
      </c>
      <c r="DF17" s="131">
        <f t="shared" si="15"/>
        <v>0</v>
      </c>
      <c r="DG17" s="131">
        <f t="shared" si="15"/>
        <v>0</v>
      </c>
      <c r="DH17" s="131">
        <f t="shared" si="15"/>
        <v>0</v>
      </c>
      <c r="DI17" s="131">
        <f t="shared" si="15"/>
        <v>0</v>
      </c>
      <c r="DJ17" s="131">
        <f t="shared" si="15"/>
        <v>0</v>
      </c>
      <c r="DK17" s="131">
        <f t="shared" si="15"/>
        <v>0</v>
      </c>
      <c r="DL17" s="131">
        <f t="shared" si="15"/>
        <v>0</v>
      </c>
    </row>
    <row r="18" spans="1:116" ht="143.25" customHeight="1">
      <c r="A18" s="324" t="s">
        <v>626</v>
      </c>
      <c r="B18" s="717" t="s">
        <v>627</v>
      </c>
      <c r="C18" s="718"/>
      <c r="D18" s="718"/>
      <c r="E18" s="718"/>
      <c r="F18" s="719"/>
      <c r="G18" s="327" t="s">
        <v>628</v>
      </c>
      <c r="H18" s="328">
        <v>2</v>
      </c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</row>
    <row r="19" spans="1:116" ht="148.5" customHeight="1">
      <c r="A19" s="324" t="s">
        <v>629</v>
      </c>
      <c r="B19" s="717" t="s">
        <v>630</v>
      </c>
      <c r="C19" s="718"/>
      <c r="D19" s="718"/>
      <c r="E19" s="718"/>
      <c r="F19" s="719"/>
      <c r="G19" s="327" t="s">
        <v>631</v>
      </c>
      <c r="H19" s="328">
        <v>2</v>
      </c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</row>
    <row r="20" spans="1:116" ht="23.25" customHeight="1">
      <c r="A20" s="324">
        <v>1.2</v>
      </c>
      <c r="B20" s="736" t="s">
        <v>632</v>
      </c>
      <c r="C20" s="737"/>
      <c r="D20" s="737"/>
      <c r="E20" s="737"/>
      <c r="F20" s="738"/>
      <c r="G20" s="325"/>
      <c r="H20" s="326">
        <v>4</v>
      </c>
      <c r="I20" s="131">
        <f>I21+I22</f>
        <v>0</v>
      </c>
      <c r="J20" s="131">
        <f t="shared" ref="J20:BU20" si="16">J21+J22</f>
        <v>0</v>
      </c>
      <c r="K20" s="131">
        <f t="shared" si="16"/>
        <v>0</v>
      </c>
      <c r="L20" s="131">
        <f t="shared" si="16"/>
        <v>0</v>
      </c>
      <c r="M20" s="131">
        <f t="shared" si="16"/>
        <v>0</v>
      </c>
      <c r="N20" s="131">
        <f t="shared" si="16"/>
        <v>0</v>
      </c>
      <c r="O20" s="131">
        <f t="shared" si="16"/>
        <v>0</v>
      </c>
      <c r="P20" s="131">
        <f t="shared" si="16"/>
        <v>0</v>
      </c>
      <c r="Q20" s="131">
        <f t="shared" si="16"/>
        <v>0</v>
      </c>
      <c r="R20" s="131">
        <f t="shared" si="16"/>
        <v>0</v>
      </c>
      <c r="S20" s="131">
        <f t="shared" si="16"/>
        <v>0</v>
      </c>
      <c r="T20" s="131">
        <f t="shared" si="16"/>
        <v>0</v>
      </c>
      <c r="U20" s="131">
        <f t="shared" si="16"/>
        <v>0</v>
      </c>
      <c r="V20" s="131">
        <f t="shared" si="16"/>
        <v>0</v>
      </c>
      <c r="W20" s="131">
        <f t="shared" si="16"/>
        <v>0</v>
      </c>
      <c r="X20" s="131">
        <f t="shared" si="16"/>
        <v>0</v>
      </c>
      <c r="Y20" s="131">
        <f t="shared" si="16"/>
        <v>0</v>
      </c>
      <c r="Z20" s="131">
        <f t="shared" si="16"/>
        <v>0</v>
      </c>
      <c r="AA20" s="131">
        <f t="shared" si="16"/>
        <v>0</v>
      </c>
      <c r="AB20" s="131">
        <f t="shared" si="16"/>
        <v>0</v>
      </c>
      <c r="AC20" s="131">
        <f t="shared" si="16"/>
        <v>0</v>
      </c>
      <c r="AD20" s="131">
        <f t="shared" si="16"/>
        <v>0</v>
      </c>
      <c r="AE20" s="131">
        <f t="shared" si="16"/>
        <v>0</v>
      </c>
      <c r="AF20" s="131">
        <f t="shared" si="16"/>
        <v>0</v>
      </c>
      <c r="AG20" s="131">
        <f t="shared" si="16"/>
        <v>0</v>
      </c>
      <c r="AH20" s="131">
        <f t="shared" si="16"/>
        <v>0</v>
      </c>
      <c r="AI20" s="131">
        <f t="shared" si="16"/>
        <v>0</v>
      </c>
      <c r="AJ20" s="131">
        <f t="shared" si="16"/>
        <v>0</v>
      </c>
      <c r="AK20" s="131">
        <f t="shared" si="16"/>
        <v>0</v>
      </c>
      <c r="AL20" s="131">
        <f t="shared" si="16"/>
        <v>0</v>
      </c>
      <c r="AM20" s="131">
        <f t="shared" si="16"/>
        <v>0</v>
      </c>
      <c r="AN20" s="131">
        <f t="shared" si="16"/>
        <v>0</v>
      </c>
      <c r="AO20" s="131">
        <f t="shared" si="16"/>
        <v>0</v>
      </c>
      <c r="AP20" s="131">
        <f t="shared" si="16"/>
        <v>0</v>
      </c>
      <c r="AQ20" s="131">
        <f t="shared" si="16"/>
        <v>0</v>
      </c>
      <c r="AR20" s="131">
        <f t="shared" si="16"/>
        <v>0</v>
      </c>
      <c r="AS20" s="131">
        <f t="shared" si="16"/>
        <v>0</v>
      </c>
      <c r="AT20" s="131">
        <f t="shared" si="16"/>
        <v>0</v>
      </c>
      <c r="AU20" s="131">
        <f t="shared" si="16"/>
        <v>0</v>
      </c>
      <c r="AV20" s="131">
        <f t="shared" si="16"/>
        <v>0</v>
      </c>
      <c r="AW20" s="131">
        <f t="shared" si="16"/>
        <v>0</v>
      </c>
      <c r="AX20" s="131">
        <f t="shared" si="16"/>
        <v>0</v>
      </c>
      <c r="AY20" s="131">
        <f t="shared" si="16"/>
        <v>0</v>
      </c>
      <c r="AZ20" s="131">
        <f t="shared" si="16"/>
        <v>0</v>
      </c>
      <c r="BA20" s="131">
        <f t="shared" si="16"/>
        <v>0</v>
      </c>
      <c r="BB20" s="131">
        <f t="shared" si="16"/>
        <v>0</v>
      </c>
      <c r="BC20" s="131">
        <f t="shared" si="16"/>
        <v>0</v>
      </c>
      <c r="BD20" s="131">
        <f t="shared" si="16"/>
        <v>0</v>
      </c>
      <c r="BE20" s="131">
        <f t="shared" si="16"/>
        <v>0</v>
      </c>
      <c r="BF20" s="131">
        <f t="shared" si="16"/>
        <v>0</v>
      </c>
      <c r="BG20" s="131">
        <f t="shared" si="16"/>
        <v>0</v>
      </c>
      <c r="BH20" s="131">
        <f t="shared" si="16"/>
        <v>0</v>
      </c>
      <c r="BI20" s="131">
        <f t="shared" si="16"/>
        <v>0</v>
      </c>
      <c r="BJ20" s="131">
        <f t="shared" si="16"/>
        <v>0</v>
      </c>
      <c r="BK20" s="131">
        <f t="shared" si="16"/>
        <v>0</v>
      </c>
      <c r="BL20" s="131">
        <f t="shared" si="16"/>
        <v>0</v>
      </c>
      <c r="BM20" s="131">
        <f t="shared" si="16"/>
        <v>0</v>
      </c>
      <c r="BN20" s="131">
        <f t="shared" si="16"/>
        <v>0</v>
      </c>
      <c r="BO20" s="131">
        <f t="shared" si="16"/>
        <v>0</v>
      </c>
      <c r="BP20" s="131">
        <f t="shared" si="16"/>
        <v>0</v>
      </c>
      <c r="BQ20" s="131">
        <f t="shared" si="16"/>
        <v>0</v>
      </c>
      <c r="BR20" s="131">
        <f t="shared" si="16"/>
        <v>0</v>
      </c>
      <c r="BS20" s="131">
        <f t="shared" si="16"/>
        <v>0</v>
      </c>
      <c r="BT20" s="131">
        <f t="shared" si="16"/>
        <v>0</v>
      </c>
      <c r="BU20" s="131">
        <f t="shared" si="16"/>
        <v>0</v>
      </c>
      <c r="BV20" s="131">
        <f t="shared" ref="BV20:DL20" si="17">BV21+BV22</f>
        <v>0</v>
      </c>
      <c r="BW20" s="131">
        <f t="shared" si="17"/>
        <v>0</v>
      </c>
      <c r="BX20" s="131">
        <f t="shared" si="17"/>
        <v>0</v>
      </c>
      <c r="BY20" s="131">
        <f t="shared" si="17"/>
        <v>0</v>
      </c>
      <c r="BZ20" s="131">
        <f t="shared" si="17"/>
        <v>0</v>
      </c>
      <c r="CA20" s="131">
        <f t="shared" si="17"/>
        <v>0</v>
      </c>
      <c r="CB20" s="131">
        <f t="shared" si="17"/>
        <v>0</v>
      </c>
      <c r="CC20" s="131">
        <f t="shared" si="17"/>
        <v>0</v>
      </c>
      <c r="CD20" s="131">
        <f t="shared" si="17"/>
        <v>0</v>
      </c>
      <c r="CE20" s="131">
        <f t="shared" si="17"/>
        <v>0</v>
      </c>
      <c r="CF20" s="131">
        <f t="shared" si="17"/>
        <v>0</v>
      </c>
      <c r="CG20" s="131">
        <f t="shared" si="17"/>
        <v>0</v>
      </c>
      <c r="CH20" s="131">
        <f t="shared" si="17"/>
        <v>0</v>
      </c>
      <c r="CI20" s="131">
        <f t="shared" si="17"/>
        <v>0</v>
      </c>
      <c r="CJ20" s="131">
        <f t="shared" si="17"/>
        <v>0</v>
      </c>
      <c r="CK20" s="131">
        <f t="shared" si="17"/>
        <v>0</v>
      </c>
      <c r="CL20" s="131">
        <f t="shared" si="17"/>
        <v>0</v>
      </c>
      <c r="CM20" s="131">
        <f t="shared" si="17"/>
        <v>0</v>
      </c>
      <c r="CN20" s="131">
        <f t="shared" si="17"/>
        <v>0</v>
      </c>
      <c r="CO20" s="131">
        <f t="shared" si="17"/>
        <v>0</v>
      </c>
      <c r="CP20" s="131">
        <f t="shared" si="17"/>
        <v>0</v>
      </c>
      <c r="CQ20" s="131">
        <f t="shared" si="17"/>
        <v>0</v>
      </c>
      <c r="CR20" s="131">
        <f t="shared" si="17"/>
        <v>0</v>
      </c>
      <c r="CS20" s="131">
        <f t="shared" si="17"/>
        <v>0</v>
      </c>
      <c r="CT20" s="131">
        <f t="shared" si="17"/>
        <v>0</v>
      </c>
      <c r="CU20" s="131">
        <f t="shared" si="17"/>
        <v>0</v>
      </c>
      <c r="CV20" s="131">
        <f t="shared" si="17"/>
        <v>0</v>
      </c>
      <c r="CW20" s="131">
        <f t="shared" si="17"/>
        <v>0</v>
      </c>
      <c r="CX20" s="131">
        <f t="shared" si="17"/>
        <v>0</v>
      </c>
      <c r="CY20" s="131">
        <f t="shared" si="17"/>
        <v>0</v>
      </c>
      <c r="CZ20" s="131">
        <f t="shared" si="17"/>
        <v>0</v>
      </c>
      <c r="DA20" s="131">
        <f t="shared" si="17"/>
        <v>0</v>
      </c>
      <c r="DB20" s="131">
        <f t="shared" si="17"/>
        <v>0</v>
      </c>
      <c r="DC20" s="131">
        <f t="shared" si="17"/>
        <v>0</v>
      </c>
      <c r="DD20" s="131">
        <f t="shared" si="17"/>
        <v>0</v>
      </c>
      <c r="DE20" s="131">
        <f t="shared" si="17"/>
        <v>0</v>
      </c>
      <c r="DF20" s="131">
        <f t="shared" si="17"/>
        <v>0</v>
      </c>
      <c r="DG20" s="131">
        <f t="shared" si="17"/>
        <v>0</v>
      </c>
      <c r="DH20" s="131">
        <f t="shared" si="17"/>
        <v>0</v>
      </c>
      <c r="DI20" s="131">
        <f t="shared" si="17"/>
        <v>0</v>
      </c>
      <c r="DJ20" s="131">
        <f t="shared" si="17"/>
        <v>0</v>
      </c>
      <c r="DK20" s="131">
        <f t="shared" si="17"/>
        <v>0</v>
      </c>
      <c r="DL20" s="131">
        <f t="shared" si="17"/>
        <v>0</v>
      </c>
    </row>
    <row r="21" spans="1:116" ht="147" customHeight="1">
      <c r="A21" s="324" t="s">
        <v>633</v>
      </c>
      <c r="B21" s="717" t="s">
        <v>634</v>
      </c>
      <c r="C21" s="718"/>
      <c r="D21" s="718"/>
      <c r="E21" s="718"/>
      <c r="F21" s="719"/>
      <c r="G21" s="327" t="s">
        <v>635</v>
      </c>
      <c r="H21" s="328">
        <v>2</v>
      </c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</row>
    <row r="22" spans="1:116" ht="216.75" customHeight="1">
      <c r="A22" s="324" t="s">
        <v>636</v>
      </c>
      <c r="B22" s="717" t="s">
        <v>637</v>
      </c>
      <c r="C22" s="718"/>
      <c r="D22" s="718"/>
      <c r="E22" s="718"/>
      <c r="F22" s="719"/>
      <c r="G22" s="327" t="s">
        <v>638</v>
      </c>
      <c r="H22" s="328">
        <v>2</v>
      </c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</row>
    <row r="23" spans="1:116" ht="27.75" customHeight="1">
      <c r="A23" s="778"/>
      <c r="B23" s="750"/>
      <c r="C23" s="750"/>
      <c r="D23" s="750"/>
      <c r="E23" s="750"/>
      <c r="F23" s="750"/>
      <c r="G23" s="779"/>
      <c r="H23" s="779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/>
      <c r="DJ23" s="330"/>
      <c r="DK23" s="330"/>
      <c r="DL23" s="330"/>
    </row>
    <row r="24" spans="1:116" ht="24.75" customHeight="1">
      <c r="A24" s="331"/>
      <c r="B24" s="332"/>
      <c r="C24" s="332"/>
      <c r="D24" s="332"/>
      <c r="E24" s="332"/>
      <c r="F24" s="332"/>
      <c r="G24" s="333" t="s">
        <v>414</v>
      </c>
      <c r="H24" s="334">
        <v>15</v>
      </c>
      <c r="I24" s="131">
        <f>(I25*15)/490</f>
        <v>0.12244897959183673</v>
      </c>
      <c r="J24" s="131">
        <f t="shared" ref="J24:BU24" si="18">(J25*15)/490</f>
        <v>0.12244897959183673</v>
      </c>
      <c r="K24" s="131">
        <f t="shared" si="18"/>
        <v>0.12244897959183673</v>
      </c>
      <c r="L24" s="131">
        <f t="shared" si="18"/>
        <v>0.12244897959183673</v>
      </c>
      <c r="M24" s="131">
        <f t="shared" si="18"/>
        <v>0.12244897959183673</v>
      </c>
      <c r="N24" s="131">
        <f t="shared" si="18"/>
        <v>0.12244897959183673</v>
      </c>
      <c r="O24" s="131">
        <f t="shared" si="18"/>
        <v>0.12244897959183673</v>
      </c>
      <c r="P24" s="131">
        <f t="shared" si="18"/>
        <v>0.12244897959183673</v>
      </c>
      <c r="Q24" s="131">
        <f t="shared" si="18"/>
        <v>0.12244897959183673</v>
      </c>
      <c r="R24" s="131">
        <f t="shared" si="18"/>
        <v>0.12244897959183673</v>
      </c>
      <c r="S24" s="131">
        <f t="shared" si="18"/>
        <v>0.12244897959183673</v>
      </c>
      <c r="T24" s="131">
        <f t="shared" si="18"/>
        <v>0.12244897959183673</v>
      </c>
      <c r="U24" s="131">
        <f t="shared" si="18"/>
        <v>0.12244897959183673</v>
      </c>
      <c r="V24" s="131">
        <f t="shared" si="18"/>
        <v>0.12244897959183673</v>
      </c>
      <c r="W24" s="131">
        <f t="shared" si="18"/>
        <v>0.12244897959183673</v>
      </c>
      <c r="X24" s="131">
        <f t="shared" si="18"/>
        <v>0.12244897959183673</v>
      </c>
      <c r="Y24" s="131">
        <f t="shared" si="18"/>
        <v>0.12244897959183673</v>
      </c>
      <c r="Z24" s="131">
        <f t="shared" si="18"/>
        <v>0.12244897959183673</v>
      </c>
      <c r="AA24" s="131">
        <f t="shared" si="18"/>
        <v>0.12244897959183673</v>
      </c>
      <c r="AB24" s="131">
        <f t="shared" si="18"/>
        <v>0.12244897959183673</v>
      </c>
      <c r="AC24" s="131">
        <f t="shared" si="18"/>
        <v>0.12244897959183673</v>
      </c>
      <c r="AD24" s="131">
        <f t="shared" si="18"/>
        <v>0.12244897959183673</v>
      </c>
      <c r="AE24" s="131">
        <f t="shared" si="18"/>
        <v>0.12244897959183673</v>
      </c>
      <c r="AF24" s="131">
        <f t="shared" si="18"/>
        <v>0.12244897959183673</v>
      </c>
      <c r="AG24" s="131">
        <f t="shared" si="18"/>
        <v>0.12244897959183673</v>
      </c>
      <c r="AH24" s="131">
        <f t="shared" si="18"/>
        <v>0.12244897959183673</v>
      </c>
      <c r="AI24" s="131">
        <f t="shared" si="18"/>
        <v>0.12244897959183673</v>
      </c>
      <c r="AJ24" s="131">
        <f t="shared" si="18"/>
        <v>0.12244897959183673</v>
      </c>
      <c r="AK24" s="131">
        <f t="shared" si="18"/>
        <v>0.12244897959183673</v>
      </c>
      <c r="AL24" s="131">
        <f t="shared" si="18"/>
        <v>0.12244897959183673</v>
      </c>
      <c r="AM24" s="131">
        <f t="shared" si="18"/>
        <v>0.12244897959183673</v>
      </c>
      <c r="AN24" s="131">
        <f t="shared" si="18"/>
        <v>0.12244897959183673</v>
      </c>
      <c r="AO24" s="131">
        <f t="shared" si="18"/>
        <v>0.12244897959183673</v>
      </c>
      <c r="AP24" s="131">
        <f t="shared" si="18"/>
        <v>0.12244897959183673</v>
      </c>
      <c r="AQ24" s="131">
        <f t="shared" si="18"/>
        <v>0.12244897959183673</v>
      </c>
      <c r="AR24" s="131">
        <f t="shared" si="18"/>
        <v>0.12244897959183673</v>
      </c>
      <c r="AS24" s="131">
        <f t="shared" si="18"/>
        <v>0.12244897959183673</v>
      </c>
      <c r="AT24" s="131">
        <f t="shared" si="18"/>
        <v>0.12244897959183673</v>
      </c>
      <c r="AU24" s="131">
        <f t="shared" si="18"/>
        <v>0.12244897959183673</v>
      </c>
      <c r="AV24" s="131">
        <f t="shared" si="18"/>
        <v>0.12244897959183673</v>
      </c>
      <c r="AW24" s="131">
        <f t="shared" si="18"/>
        <v>0.12244897959183673</v>
      </c>
      <c r="AX24" s="131">
        <f t="shared" si="18"/>
        <v>0.12244897959183673</v>
      </c>
      <c r="AY24" s="131">
        <f t="shared" si="18"/>
        <v>0.12244897959183673</v>
      </c>
      <c r="AZ24" s="131">
        <f t="shared" si="18"/>
        <v>0.12244897959183673</v>
      </c>
      <c r="BA24" s="131">
        <f t="shared" si="18"/>
        <v>0.12244897959183673</v>
      </c>
      <c r="BB24" s="131">
        <f t="shared" si="18"/>
        <v>0.12244897959183673</v>
      </c>
      <c r="BC24" s="131">
        <f t="shared" si="18"/>
        <v>0.12244897959183673</v>
      </c>
      <c r="BD24" s="131">
        <f t="shared" si="18"/>
        <v>0.12244897959183673</v>
      </c>
      <c r="BE24" s="131">
        <f t="shared" si="18"/>
        <v>0.12244897959183673</v>
      </c>
      <c r="BF24" s="131">
        <f t="shared" si="18"/>
        <v>0.12244897959183673</v>
      </c>
      <c r="BG24" s="131">
        <f t="shared" si="18"/>
        <v>0.12244897959183673</v>
      </c>
      <c r="BH24" s="131">
        <f t="shared" si="18"/>
        <v>0.12244897959183673</v>
      </c>
      <c r="BI24" s="131">
        <f t="shared" si="18"/>
        <v>0.12244897959183673</v>
      </c>
      <c r="BJ24" s="131">
        <f t="shared" si="18"/>
        <v>0.12244897959183673</v>
      </c>
      <c r="BK24" s="131">
        <f t="shared" si="18"/>
        <v>0.12244897959183673</v>
      </c>
      <c r="BL24" s="131">
        <f t="shared" si="18"/>
        <v>0.12244897959183673</v>
      </c>
      <c r="BM24" s="131">
        <f t="shared" si="18"/>
        <v>0.12244897959183673</v>
      </c>
      <c r="BN24" s="131">
        <f t="shared" si="18"/>
        <v>0.12244897959183673</v>
      </c>
      <c r="BO24" s="131">
        <f t="shared" si="18"/>
        <v>0.12244897959183673</v>
      </c>
      <c r="BP24" s="131">
        <f t="shared" si="18"/>
        <v>0.12244897959183673</v>
      </c>
      <c r="BQ24" s="131">
        <f t="shared" si="18"/>
        <v>0.12244897959183673</v>
      </c>
      <c r="BR24" s="131">
        <f t="shared" si="18"/>
        <v>0.12244897959183673</v>
      </c>
      <c r="BS24" s="131">
        <f t="shared" si="18"/>
        <v>0.12244897959183673</v>
      </c>
      <c r="BT24" s="131">
        <f t="shared" si="18"/>
        <v>0.12244897959183673</v>
      </c>
      <c r="BU24" s="131">
        <f t="shared" si="18"/>
        <v>0.12244897959183673</v>
      </c>
      <c r="BV24" s="131">
        <f t="shared" ref="BV24:DL24" si="19">(BV25*15)/490</f>
        <v>0.12244897959183673</v>
      </c>
      <c r="BW24" s="131">
        <f t="shared" si="19"/>
        <v>0.12244897959183673</v>
      </c>
      <c r="BX24" s="131">
        <f t="shared" si="19"/>
        <v>0.12244897959183673</v>
      </c>
      <c r="BY24" s="131">
        <f t="shared" si="19"/>
        <v>0.12244897959183673</v>
      </c>
      <c r="BZ24" s="131">
        <f t="shared" si="19"/>
        <v>0.12244897959183673</v>
      </c>
      <c r="CA24" s="131">
        <f t="shared" si="19"/>
        <v>0.12244897959183673</v>
      </c>
      <c r="CB24" s="131">
        <f t="shared" si="19"/>
        <v>0.12244897959183673</v>
      </c>
      <c r="CC24" s="131">
        <f t="shared" si="19"/>
        <v>0.12244897959183673</v>
      </c>
      <c r="CD24" s="131">
        <f t="shared" si="19"/>
        <v>0.12244897959183673</v>
      </c>
      <c r="CE24" s="131">
        <f t="shared" si="19"/>
        <v>0.12244897959183673</v>
      </c>
      <c r="CF24" s="131">
        <f t="shared" si="19"/>
        <v>0.12244897959183673</v>
      </c>
      <c r="CG24" s="131">
        <f t="shared" si="19"/>
        <v>0.12244897959183673</v>
      </c>
      <c r="CH24" s="131">
        <f t="shared" si="19"/>
        <v>0.12244897959183673</v>
      </c>
      <c r="CI24" s="131">
        <f t="shared" si="19"/>
        <v>0.12244897959183673</v>
      </c>
      <c r="CJ24" s="131">
        <f t="shared" si="19"/>
        <v>0.12244897959183673</v>
      </c>
      <c r="CK24" s="131">
        <f t="shared" si="19"/>
        <v>0.12244897959183673</v>
      </c>
      <c r="CL24" s="131">
        <f t="shared" si="19"/>
        <v>0.12244897959183673</v>
      </c>
      <c r="CM24" s="131">
        <f t="shared" si="19"/>
        <v>0.12244897959183673</v>
      </c>
      <c r="CN24" s="131">
        <f t="shared" si="19"/>
        <v>0.12244897959183673</v>
      </c>
      <c r="CO24" s="131">
        <f t="shared" si="19"/>
        <v>0.12244897959183673</v>
      </c>
      <c r="CP24" s="131">
        <f t="shared" si="19"/>
        <v>0.12244897959183673</v>
      </c>
      <c r="CQ24" s="131">
        <f t="shared" si="19"/>
        <v>0.12244897959183673</v>
      </c>
      <c r="CR24" s="131">
        <f t="shared" si="19"/>
        <v>0.12244897959183673</v>
      </c>
      <c r="CS24" s="131">
        <f t="shared" si="19"/>
        <v>0.12244897959183673</v>
      </c>
      <c r="CT24" s="131">
        <f t="shared" si="19"/>
        <v>0.12244897959183673</v>
      </c>
      <c r="CU24" s="131">
        <f t="shared" si="19"/>
        <v>0.12244897959183673</v>
      </c>
      <c r="CV24" s="131">
        <f t="shared" si="19"/>
        <v>0.12244897959183673</v>
      </c>
      <c r="CW24" s="131">
        <f t="shared" si="19"/>
        <v>0.12244897959183673</v>
      </c>
      <c r="CX24" s="131">
        <f t="shared" si="19"/>
        <v>0.12244897959183673</v>
      </c>
      <c r="CY24" s="131">
        <f t="shared" si="19"/>
        <v>0.12244897959183673</v>
      </c>
      <c r="CZ24" s="131">
        <f t="shared" si="19"/>
        <v>0.12244897959183673</v>
      </c>
      <c r="DA24" s="131">
        <f t="shared" si="19"/>
        <v>0.12244897959183673</v>
      </c>
      <c r="DB24" s="131">
        <f t="shared" si="19"/>
        <v>0.12244897959183673</v>
      </c>
      <c r="DC24" s="131">
        <f t="shared" si="19"/>
        <v>0.12244897959183673</v>
      </c>
      <c r="DD24" s="131">
        <f t="shared" si="19"/>
        <v>0.12244897959183673</v>
      </c>
      <c r="DE24" s="131">
        <f t="shared" si="19"/>
        <v>0.12244897959183673</v>
      </c>
      <c r="DF24" s="131">
        <f t="shared" si="19"/>
        <v>0.12244897959183673</v>
      </c>
      <c r="DG24" s="131">
        <f t="shared" si="19"/>
        <v>0.12244897959183673</v>
      </c>
      <c r="DH24" s="131">
        <f t="shared" si="19"/>
        <v>0.12244897959183673</v>
      </c>
      <c r="DI24" s="131">
        <f t="shared" si="19"/>
        <v>0.12244897959183673</v>
      </c>
      <c r="DJ24" s="131">
        <f t="shared" si="19"/>
        <v>0.12244897959183673</v>
      </c>
      <c r="DK24" s="131">
        <f t="shared" si="19"/>
        <v>0.12244897959183673</v>
      </c>
      <c r="DL24" s="131">
        <f t="shared" si="19"/>
        <v>0.12244897959183673</v>
      </c>
    </row>
    <row r="25" spans="1:116" ht="23.25" customHeight="1">
      <c r="A25" s="324">
        <v>1.3</v>
      </c>
      <c r="B25" s="796" t="s">
        <v>639</v>
      </c>
      <c r="C25" s="796"/>
      <c r="D25" s="796"/>
      <c r="E25" s="796"/>
      <c r="F25" s="796"/>
      <c r="G25" s="325"/>
      <c r="H25" s="326">
        <f>H26+H35+H45</f>
        <v>413</v>
      </c>
      <c r="I25" s="131">
        <f t="shared" ref="I25:BT25" si="20">I26+I35+I45+I50</f>
        <v>4</v>
      </c>
      <c r="J25" s="131">
        <f t="shared" si="20"/>
        <v>4</v>
      </c>
      <c r="K25" s="131">
        <f t="shared" si="20"/>
        <v>4</v>
      </c>
      <c r="L25" s="131">
        <f t="shared" si="20"/>
        <v>4</v>
      </c>
      <c r="M25" s="131">
        <f t="shared" si="20"/>
        <v>4</v>
      </c>
      <c r="N25" s="131">
        <f t="shared" si="20"/>
        <v>4</v>
      </c>
      <c r="O25" s="131">
        <f t="shared" si="20"/>
        <v>4</v>
      </c>
      <c r="P25" s="131">
        <f t="shared" si="20"/>
        <v>4</v>
      </c>
      <c r="Q25" s="131">
        <f t="shared" si="20"/>
        <v>4</v>
      </c>
      <c r="R25" s="131">
        <f t="shared" si="20"/>
        <v>4</v>
      </c>
      <c r="S25" s="131">
        <f t="shared" si="20"/>
        <v>4</v>
      </c>
      <c r="T25" s="131">
        <f t="shared" si="20"/>
        <v>4</v>
      </c>
      <c r="U25" s="131">
        <f t="shared" si="20"/>
        <v>4</v>
      </c>
      <c r="V25" s="131">
        <f t="shared" si="20"/>
        <v>4</v>
      </c>
      <c r="W25" s="131">
        <f t="shared" si="20"/>
        <v>4</v>
      </c>
      <c r="X25" s="131">
        <f t="shared" si="20"/>
        <v>4</v>
      </c>
      <c r="Y25" s="131">
        <f t="shared" si="20"/>
        <v>4</v>
      </c>
      <c r="Z25" s="131">
        <f t="shared" si="20"/>
        <v>4</v>
      </c>
      <c r="AA25" s="131">
        <f t="shared" si="20"/>
        <v>4</v>
      </c>
      <c r="AB25" s="131">
        <f t="shared" si="20"/>
        <v>4</v>
      </c>
      <c r="AC25" s="131">
        <f t="shared" si="20"/>
        <v>4</v>
      </c>
      <c r="AD25" s="131">
        <f t="shared" si="20"/>
        <v>4</v>
      </c>
      <c r="AE25" s="131">
        <f t="shared" si="20"/>
        <v>4</v>
      </c>
      <c r="AF25" s="131">
        <f t="shared" si="20"/>
        <v>4</v>
      </c>
      <c r="AG25" s="131">
        <f t="shared" si="20"/>
        <v>4</v>
      </c>
      <c r="AH25" s="131">
        <f t="shared" si="20"/>
        <v>4</v>
      </c>
      <c r="AI25" s="131">
        <f t="shared" si="20"/>
        <v>4</v>
      </c>
      <c r="AJ25" s="131">
        <f t="shared" si="20"/>
        <v>4</v>
      </c>
      <c r="AK25" s="131">
        <f t="shared" si="20"/>
        <v>4</v>
      </c>
      <c r="AL25" s="131">
        <f t="shared" si="20"/>
        <v>4</v>
      </c>
      <c r="AM25" s="131">
        <f t="shared" si="20"/>
        <v>4</v>
      </c>
      <c r="AN25" s="131">
        <f t="shared" si="20"/>
        <v>4</v>
      </c>
      <c r="AO25" s="131">
        <f t="shared" si="20"/>
        <v>4</v>
      </c>
      <c r="AP25" s="131">
        <f t="shared" si="20"/>
        <v>4</v>
      </c>
      <c r="AQ25" s="131">
        <f t="shared" si="20"/>
        <v>4</v>
      </c>
      <c r="AR25" s="131">
        <f t="shared" si="20"/>
        <v>4</v>
      </c>
      <c r="AS25" s="131">
        <f t="shared" si="20"/>
        <v>4</v>
      </c>
      <c r="AT25" s="131">
        <f t="shared" si="20"/>
        <v>4</v>
      </c>
      <c r="AU25" s="131">
        <f t="shared" si="20"/>
        <v>4</v>
      </c>
      <c r="AV25" s="131">
        <f t="shared" si="20"/>
        <v>4</v>
      </c>
      <c r="AW25" s="131">
        <f t="shared" si="20"/>
        <v>4</v>
      </c>
      <c r="AX25" s="131">
        <f t="shared" si="20"/>
        <v>4</v>
      </c>
      <c r="AY25" s="131">
        <f t="shared" si="20"/>
        <v>4</v>
      </c>
      <c r="AZ25" s="131">
        <f t="shared" si="20"/>
        <v>4</v>
      </c>
      <c r="BA25" s="131">
        <f t="shared" si="20"/>
        <v>4</v>
      </c>
      <c r="BB25" s="131">
        <f t="shared" si="20"/>
        <v>4</v>
      </c>
      <c r="BC25" s="131">
        <f t="shared" si="20"/>
        <v>4</v>
      </c>
      <c r="BD25" s="131">
        <f t="shared" si="20"/>
        <v>4</v>
      </c>
      <c r="BE25" s="131">
        <f t="shared" si="20"/>
        <v>4</v>
      </c>
      <c r="BF25" s="131">
        <f t="shared" si="20"/>
        <v>4</v>
      </c>
      <c r="BG25" s="131">
        <f t="shared" si="20"/>
        <v>4</v>
      </c>
      <c r="BH25" s="131">
        <f t="shared" si="20"/>
        <v>4</v>
      </c>
      <c r="BI25" s="131">
        <f t="shared" si="20"/>
        <v>4</v>
      </c>
      <c r="BJ25" s="131">
        <f t="shared" si="20"/>
        <v>4</v>
      </c>
      <c r="BK25" s="131">
        <f t="shared" si="20"/>
        <v>4</v>
      </c>
      <c r="BL25" s="131">
        <f t="shared" si="20"/>
        <v>4</v>
      </c>
      <c r="BM25" s="131">
        <f t="shared" si="20"/>
        <v>4</v>
      </c>
      <c r="BN25" s="131">
        <f t="shared" si="20"/>
        <v>4</v>
      </c>
      <c r="BO25" s="131">
        <f t="shared" si="20"/>
        <v>4</v>
      </c>
      <c r="BP25" s="131">
        <f t="shared" si="20"/>
        <v>4</v>
      </c>
      <c r="BQ25" s="131">
        <f t="shared" si="20"/>
        <v>4</v>
      </c>
      <c r="BR25" s="131">
        <f t="shared" si="20"/>
        <v>4</v>
      </c>
      <c r="BS25" s="131">
        <f t="shared" si="20"/>
        <v>4</v>
      </c>
      <c r="BT25" s="131">
        <f t="shared" si="20"/>
        <v>4</v>
      </c>
      <c r="BU25" s="131">
        <f t="shared" ref="BU25:DL25" si="21">BU26+BU35+BU45+BU50</f>
        <v>4</v>
      </c>
      <c r="BV25" s="131">
        <f t="shared" si="21"/>
        <v>4</v>
      </c>
      <c r="BW25" s="131">
        <f t="shared" si="21"/>
        <v>4</v>
      </c>
      <c r="BX25" s="131">
        <f t="shared" si="21"/>
        <v>4</v>
      </c>
      <c r="BY25" s="131">
        <f t="shared" si="21"/>
        <v>4</v>
      </c>
      <c r="BZ25" s="131">
        <f t="shared" si="21"/>
        <v>4</v>
      </c>
      <c r="CA25" s="131">
        <f t="shared" si="21"/>
        <v>4</v>
      </c>
      <c r="CB25" s="131">
        <f t="shared" si="21"/>
        <v>4</v>
      </c>
      <c r="CC25" s="131">
        <f t="shared" si="21"/>
        <v>4</v>
      </c>
      <c r="CD25" s="131">
        <f t="shared" si="21"/>
        <v>4</v>
      </c>
      <c r="CE25" s="131">
        <f t="shared" si="21"/>
        <v>4</v>
      </c>
      <c r="CF25" s="131">
        <f t="shared" si="21"/>
        <v>4</v>
      </c>
      <c r="CG25" s="131">
        <f t="shared" si="21"/>
        <v>4</v>
      </c>
      <c r="CH25" s="131">
        <f t="shared" si="21"/>
        <v>4</v>
      </c>
      <c r="CI25" s="131">
        <f t="shared" si="21"/>
        <v>4</v>
      </c>
      <c r="CJ25" s="131">
        <f t="shared" si="21"/>
        <v>4</v>
      </c>
      <c r="CK25" s="131">
        <f t="shared" si="21"/>
        <v>4</v>
      </c>
      <c r="CL25" s="131">
        <f t="shared" si="21"/>
        <v>4</v>
      </c>
      <c r="CM25" s="131">
        <f t="shared" si="21"/>
        <v>4</v>
      </c>
      <c r="CN25" s="131">
        <f t="shared" si="21"/>
        <v>4</v>
      </c>
      <c r="CO25" s="131">
        <f t="shared" si="21"/>
        <v>4</v>
      </c>
      <c r="CP25" s="131">
        <f t="shared" si="21"/>
        <v>4</v>
      </c>
      <c r="CQ25" s="131">
        <f t="shared" si="21"/>
        <v>4</v>
      </c>
      <c r="CR25" s="131">
        <f t="shared" si="21"/>
        <v>4</v>
      </c>
      <c r="CS25" s="131">
        <f t="shared" si="21"/>
        <v>4</v>
      </c>
      <c r="CT25" s="131">
        <f t="shared" si="21"/>
        <v>4</v>
      </c>
      <c r="CU25" s="131">
        <f t="shared" si="21"/>
        <v>4</v>
      </c>
      <c r="CV25" s="131">
        <f t="shared" si="21"/>
        <v>4</v>
      </c>
      <c r="CW25" s="131">
        <f t="shared" si="21"/>
        <v>4</v>
      </c>
      <c r="CX25" s="131">
        <f t="shared" si="21"/>
        <v>4</v>
      </c>
      <c r="CY25" s="131">
        <f t="shared" si="21"/>
        <v>4</v>
      </c>
      <c r="CZ25" s="131">
        <f t="shared" si="21"/>
        <v>4</v>
      </c>
      <c r="DA25" s="131">
        <f t="shared" si="21"/>
        <v>4</v>
      </c>
      <c r="DB25" s="131">
        <f t="shared" si="21"/>
        <v>4</v>
      </c>
      <c r="DC25" s="131">
        <f t="shared" si="21"/>
        <v>4</v>
      </c>
      <c r="DD25" s="131">
        <f t="shared" si="21"/>
        <v>4</v>
      </c>
      <c r="DE25" s="131">
        <f t="shared" si="21"/>
        <v>4</v>
      </c>
      <c r="DF25" s="131">
        <f t="shared" si="21"/>
        <v>4</v>
      </c>
      <c r="DG25" s="131">
        <f t="shared" si="21"/>
        <v>4</v>
      </c>
      <c r="DH25" s="131">
        <f t="shared" si="21"/>
        <v>4</v>
      </c>
      <c r="DI25" s="131">
        <f t="shared" si="21"/>
        <v>4</v>
      </c>
      <c r="DJ25" s="131">
        <f t="shared" si="21"/>
        <v>4</v>
      </c>
      <c r="DK25" s="131">
        <f t="shared" si="21"/>
        <v>4</v>
      </c>
      <c r="DL25" s="131">
        <f t="shared" si="21"/>
        <v>4</v>
      </c>
    </row>
    <row r="26" spans="1:116" ht="48.75" customHeight="1">
      <c r="A26" s="335" t="s">
        <v>640</v>
      </c>
      <c r="B26" s="716" t="s">
        <v>641</v>
      </c>
      <c r="C26" s="716"/>
      <c r="D26" s="716"/>
      <c r="E26" s="716"/>
      <c r="F26" s="716"/>
      <c r="G26" s="336"/>
      <c r="H26" s="337">
        <v>8</v>
      </c>
      <c r="I26" s="131">
        <f>I27+I28+I29+I30+I31+I32+I33+I34</f>
        <v>0</v>
      </c>
      <c r="J26" s="131">
        <f t="shared" ref="J26:BU26" si="22">J27+J28+J29+J30+J31+J32+J33+J34</f>
        <v>0</v>
      </c>
      <c r="K26" s="131">
        <f t="shared" si="22"/>
        <v>0</v>
      </c>
      <c r="L26" s="131">
        <f t="shared" si="22"/>
        <v>0</v>
      </c>
      <c r="M26" s="131">
        <f t="shared" si="22"/>
        <v>0</v>
      </c>
      <c r="N26" s="131">
        <f t="shared" si="22"/>
        <v>0</v>
      </c>
      <c r="O26" s="131">
        <f t="shared" si="22"/>
        <v>0</v>
      </c>
      <c r="P26" s="131">
        <f t="shared" si="22"/>
        <v>0</v>
      </c>
      <c r="Q26" s="131">
        <f t="shared" si="22"/>
        <v>0</v>
      </c>
      <c r="R26" s="131">
        <f t="shared" si="22"/>
        <v>0</v>
      </c>
      <c r="S26" s="131">
        <f t="shared" si="22"/>
        <v>0</v>
      </c>
      <c r="T26" s="131">
        <f t="shared" si="22"/>
        <v>0</v>
      </c>
      <c r="U26" s="131">
        <f t="shared" si="22"/>
        <v>0</v>
      </c>
      <c r="V26" s="131">
        <f t="shared" si="22"/>
        <v>0</v>
      </c>
      <c r="W26" s="131">
        <f t="shared" si="22"/>
        <v>0</v>
      </c>
      <c r="X26" s="131">
        <f t="shared" si="22"/>
        <v>0</v>
      </c>
      <c r="Y26" s="131">
        <f t="shared" si="22"/>
        <v>0</v>
      </c>
      <c r="Z26" s="131">
        <f t="shared" si="22"/>
        <v>0</v>
      </c>
      <c r="AA26" s="131">
        <f t="shared" si="22"/>
        <v>0</v>
      </c>
      <c r="AB26" s="131">
        <f t="shared" si="22"/>
        <v>0</v>
      </c>
      <c r="AC26" s="131">
        <f t="shared" si="22"/>
        <v>0</v>
      </c>
      <c r="AD26" s="131">
        <f t="shared" si="22"/>
        <v>0</v>
      </c>
      <c r="AE26" s="131">
        <f t="shared" si="22"/>
        <v>0</v>
      </c>
      <c r="AF26" s="131">
        <f t="shared" si="22"/>
        <v>0</v>
      </c>
      <c r="AG26" s="131">
        <f t="shared" si="22"/>
        <v>0</v>
      </c>
      <c r="AH26" s="131">
        <f t="shared" si="22"/>
        <v>0</v>
      </c>
      <c r="AI26" s="131">
        <f t="shared" si="22"/>
        <v>0</v>
      </c>
      <c r="AJ26" s="131">
        <f t="shared" si="22"/>
        <v>0</v>
      </c>
      <c r="AK26" s="131">
        <f t="shared" si="22"/>
        <v>0</v>
      </c>
      <c r="AL26" s="131">
        <f t="shared" si="22"/>
        <v>0</v>
      </c>
      <c r="AM26" s="131">
        <f t="shared" si="22"/>
        <v>0</v>
      </c>
      <c r="AN26" s="131">
        <f t="shared" si="22"/>
        <v>0</v>
      </c>
      <c r="AO26" s="131">
        <f t="shared" si="22"/>
        <v>0</v>
      </c>
      <c r="AP26" s="131">
        <f t="shared" si="22"/>
        <v>0</v>
      </c>
      <c r="AQ26" s="131">
        <f t="shared" si="22"/>
        <v>0</v>
      </c>
      <c r="AR26" s="131">
        <f t="shared" si="22"/>
        <v>0</v>
      </c>
      <c r="AS26" s="131">
        <f t="shared" si="22"/>
        <v>0</v>
      </c>
      <c r="AT26" s="131">
        <f t="shared" si="22"/>
        <v>0</v>
      </c>
      <c r="AU26" s="131">
        <f t="shared" si="22"/>
        <v>0</v>
      </c>
      <c r="AV26" s="131">
        <f t="shared" si="22"/>
        <v>0</v>
      </c>
      <c r="AW26" s="131">
        <f t="shared" si="22"/>
        <v>0</v>
      </c>
      <c r="AX26" s="131">
        <f t="shared" si="22"/>
        <v>0</v>
      </c>
      <c r="AY26" s="131">
        <f t="shared" si="22"/>
        <v>0</v>
      </c>
      <c r="AZ26" s="131">
        <f t="shared" si="22"/>
        <v>0</v>
      </c>
      <c r="BA26" s="131">
        <f t="shared" si="22"/>
        <v>0</v>
      </c>
      <c r="BB26" s="131">
        <f t="shared" si="22"/>
        <v>0</v>
      </c>
      <c r="BC26" s="131">
        <f t="shared" si="22"/>
        <v>0</v>
      </c>
      <c r="BD26" s="131">
        <f t="shared" si="22"/>
        <v>0</v>
      </c>
      <c r="BE26" s="131">
        <f t="shared" si="22"/>
        <v>0</v>
      </c>
      <c r="BF26" s="131">
        <f t="shared" si="22"/>
        <v>0</v>
      </c>
      <c r="BG26" s="131">
        <f t="shared" si="22"/>
        <v>0</v>
      </c>
      <c r="BH26" s="131">
        <f t="shared" si="22"/>
        <v>0</v>
      </c>
      <c r="BI26" s="131">
        <f t="shared" si="22"/>
        <v>0</v>
      </c>
      <c r="BJ26" s="131">
        <f t="shared" si="22"/>
        <v>0</v>
      </c>
      <c r="BK26" s="131">
        <f t="shared" si="22"/>
        <v>0</v>
      </c>
      <c r="BL26" s="131">
        <f t="shared" si="22"/>
        <v>0</v>
      </c>
      <c r="BM26" s="131">
        <f t="shared" si="22"/>
        <v>0</v>
      </c>
      <c r="BN26" s="131">
        <f t="shared" si="22"/>
        <v>0</v>
      </c>
      <c r="BO26" s="131">
        <f t="shared" si="22"/>
        <v>0</v>
      </c>
      <c r="BP26" s="131">
        <f t="shared" si="22"/>
        <v>0</v>
      </c>
      <c r="BQ26" s="131">
        <f t="shared" si="22"/>
        <v>0</v>
      </c>
      <c r="BR26" s="131">
        <f t="shared" si="22"/>
        <v>0</v>
      </c>
      <c r="BS26" s="131">
        <f t="shared" si="22"/>
        <v>0</v>
      </c>
      <c r="BT26" s="131">
        <f t="shared" si="22"/>
        <v>0</v>
      </c>
      <c r="BU26" s="131">
        <f t="shared" si="22"/>
        <v>0</v>
      </c>
      <c r="BV26" s="131">
        <f t="shared" ref="BV26:DL26" si="23">BV27+BV28+BV29+BV30+BV31+BV32+BV33+BV34</f>
        <v>0</v>
      </c>
      <c r="BW26" s="131">
        <f t="shared" si="23"/>
        <v>0</v>
      </c>
      <c r="BX26" s="131">
        <f t="shared" si="23"/>
        <v>0</v>
      </c>
      <c r="BY26" s="131">
        <f t="shared" si="23"/>
        <v>0</v>
      </c>
      <c r="BZ26" s="131">
        <f t="shared" si="23"/>
        <v>0</v>
      </c>
      <c r="CA26" s="131">
        <f t="shared" si="23"/>
        <v>0</v>
      </c>
      <c r="CB26" s="131">
        <f t="shared" si="23"/>
        <v>0</v>
      </c>
      <c r="CC26" s="131">
        <f t="shared" si="23"/>
        <v>0</v>
      </c>
      <c r="CD26" s="131">
        <f t="shared" si="23"/>
        <v>0</v>
      </c>
      <c r="CE26" s="131">
        <f t="shared" si="23"/>
        <v>0</v>
      </c>
      <c r="CF26" s="131">
        <f t="shared" si="23"/>
        <v>0</v>
      </c>
      <c r="CG26" s="131">
        <f t="shared" si="23"/>
        <v>0</v>
      </c>
      <c r="CH26" s="131">
        <f t="shared" si="23"/>
        <v>0</v>
      </c>
      <c r="CI26" s="131">
        <f t="shared" si="23"/>
        <v>0</v>
      </c>
      <c r="CJ26" s="131">
        <f t="shared" si="23"/>
        <v>0</v>
      </c>
      <c r="CK26" s="131">
        <f t="shared" si="23"/>
        <v>0</v>
      </c>
      <c r="CL26" s="131">
        <f t="shared" si="23"/>
        <v>0</v>
      </c>
      <c r="CM26" s="131">
        <f t="shared" si="23"/>
        <v>0</v>
      </c>
      <c r="CN26" s="131">
        <f t="shared" si="23"/>
        <v>0</v>
      </c>
      <c r="CO26" s="131">
        <f t="shared" si="23"/>
        <v>0</v>
      </c>
      <c r="CP26" s="131">
        <f t="shared" si="23"/>
        <v>0</v>
      </c>
      <c r="CQ26" s="131">
        <f t="shared" si="23"/>
        <v>0</v>
      </c>
      <c r="CR26" s="131">
        <f t="shared" si="23"/>
        <v>0</v>
      </c>
      <c r="CS26" s="131">
        <f t="shared" si="23"/>
        <v>0</v>
      </c>
      <c r="CT26" s="131">
        <f t="shared" si="23"/>
        <v>0</v>
      </c>
      <c r="CU26" s="131">
        <f t="shared" si="23"/>
        <v>0</v>
      </c>
      <c r="CV26" s="131">
        <f t="shared" si="23"/>
        <v>0</v>
      </c>
      <c r="CW26" s="131">
        <f t="shared" si="23"/>
        <v>0</v>
      </c>
      <c r="CX26" s="131">
        <f t="shared" si="23"/>
        <v>0</v>
      </c>
      <c r="CY26" s="131">
        <f t="shared" si="23"/>
        <v>0</v>
      </c>
      <c r="CZ26" s="131">
        <f t="shared" si="23"/>
        <v>0</v>
      </c>
      <c r="DA26" s="131">
        <f t="shared" si="23"/>
        <v>0</v>
      </c>
      <c r="DB26" s="131">
        <f t="shared" si="23"/>
        <v>0</v>
      </c>
      <c r="DC26" s="131">
        <f t="shared" si="23"/>
        <v>0</v>
      </c>
      <c r="DD26" s="131">
        <f t="shared" si="23"/>
        <v>0</v>
      </c>
      <c r="DE26" s="131">
        <f t="shared" si="23"/>
        <v>0</v>
      </c>
      <c r="DF26" s="131">
        <f t="shared" si="23"/>
        <v>0</v>
      </c>
      <c r="DG26" s="131">
        <f t="shared" si="23"/>
        <v>0</v>
      </c>
      <c r="DH26" s="131">
        <f t="shared" si="23"/>
        <v>0</v>
      </c>
      <c r="DI26" s="131">
        <f t="shared" si="23"/>
        <v>0</v>
      </c>
      <c r="DJ26" s="131">
        <f t="shared" si="23"/>
        <v>0</v>
      </c>
      <c r="DK26" s="131">
        <f t="shared" si="23"/>
        <v>0</v>
      </c>
      <c r="DL26" s="131">
        <f t="shared" si="23"/>
        <v>0</v>
      </c>
    </row>
    <row r="27" spans="1:116" ht="24.75" customHeight="1">
      <c r="A27" s="338"/>
      <c r="B27" s="789" t="s">
        <v>642</v>
      </c>
      <c r="C27" s="789"/>
      <c r="D27" s="789"/>
      <c r="E27" s="789"/>
      <c r="F27" s="789"/>
      <c r="G27" s="689" t="s">
        <v>643</v>
      </c>
      <c r="H27" s="324">
        <v>1</v>
      </c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</row>
    <row r="28" spans="1:116" ht="44.25" customHeight="1">
      <c r="A28" s="338"/>
      <c r="B28" s="789" t="s">
        <v>644</v>
      </c>
      <c r="C28" s="789"/>
      <c r="D28" s="789"/>
      <c r="E28" s="789"/>
      <c r="F28" s="789"/>
      <c r="G28" s="774"/>
      <c r="H28" s="324">
        <v>1</v>
      </c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29"/>
      <c r="DB28" s="329"/>
      <c r="DC28" s="329"/>
      <c r="DD28" s="329"/>
      <c r="DE28" s="329"/>
      <c r="DF28" s="329"/>
      <c r="DG28" s="329"/>
      <c r="DH28" s="329"/>
      <c r="DI28" s="329"/>
      <c r="DJ28" s="329"/>
      <c r="DK28" s="329"/>
      <c r="DL28" s="329"/>
    </row>
    <row r="29" spans="1:116" ht="24">
      <c r="A29" s="338"/>
      <c r="B29" s="789" t="s">
        <v>645</v>
      </c>
      <c r="C29" s="789"/>
      <c r="D29" s="789"/>
      <c r="E29" s="789"/>
      <c r="F29" s="789"/>
      <c r="G29" s="774"/>
      <c r="H29" s="324">
        <v>1</v>
      </c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329"/>
      <c r="DL29" s="329"/>
    </row>
    <row r="30" spans="1:116" ht="23.25" customHeight="1">
      <c r="A30" s="338"/>
      <c r="B30" s="789" t="s">
        <v>646</v>
      </c>
      <c r="C30" s="789"/>
      <c r="D30" s="789"/>
      <c r="E30" s="789"/>
      <c r="F30" s="789"/>
      <c r="G30" s="774"/>
      <c r="H30" s="324">
        <v>1</v>
      </c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</row>
    <row r="31" spans="1:116" ht="23.25" customHeight="1">
      <c r="A31" s="338"/>
      <c r="B31" s="789" t="s">
        <v>647</v>
      </c>
      <c r="C31" s="789"/>
      <c r="D31" s="789"/>
      <c r="E31" s="789"/>
      <c r="F31" s="789"/>
      <c r="G31" s="774"/>
      <c r="H31" s="324">
        <v>1</v>
      </c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</row>
    <row r="32" spans="1:116" ht="48" customHeight="1">
      <c r="A32" s="338"/>
      <c r="B32" s="789" t="s">
        <v>648</v>
      </c>
      <c r="C32" s="789"/>
      <c r="D32" s="789"/>
      <c r="E32" s="789"/>
      <c r="F32" s="789"/>
      <c r="G32" s="774"/>
      <c r="H32" s="324">
        <v>1</v>
      </c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329"/>
      <c r="DI32" s="329"/>
      <c r="DJ32" s="329"/>
      <c r="DK32" s="329"/>
      <c r="DL32" s="329"/>
    </row>
    <row r="33" spans="1:116" ht="23.25" customHeight="1">
      <c r="A33" s="338"/>
      <c r="B33" s="789" t="s">
        <v>649</v>
      </c>
      <c r="C33" s="789"/>
      <c r="D33" s="789"/>
      <c r="E33" s="789"/>
      <c r="F33" s="789"/>
      <c r="G33" s="774"/>
      <c r="H33" s="324">
        <v>1</v>
      </c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</row>
    <row r="34" spans="1:116" ht="24">
      <c r="A34" s="338"/>
      <c r="B34" s="789" t="s">
        <v>650</v>
      </c>
      <c r="C34" s="789"/>
      <c r="D34" s="789"/>
      <c r="E34" s="789"/>
      <c r="F34" s="789"/>
      <c r="G34" s="774"/>
      <c r="H34" s="324">
        <v>1</v>
      </c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</row>
    <row r="35" spans="1:116" ht="23.25" customHeight="1">
      <c r="A35" s="324" t="s">
        <v>651</v>
      </c>
      <c r="B35" s="716" t="s">
        <v>652</v>
      </c>
      <c r="C35" s="716"/>
      <c r="D35" s="716"/>
      <c r="E35" s="716"/>
      <c r="F35" s="716"/>
      <c r="G35" s="339"/>
      <c r="H35" s="337">
        <v>47</v>
      </c>
      <c r="I35" s="131">
        <f>I36+I37</f>
        <v>0</v>
      </c>
      <c r="J35" s="131">
        <f t="shared" ref="J35:BU35" si="24">J36+J37</f>
        <v>0</v>
      </c>
      <c r="K35" s="131">
        <f t="shared" si="24"/>
        <v>0</v>
      </c>
      <c r="L35" s="131">
        <f t="shared" si="24"/>
        <v>0</v>
      </c>
      <c r="M35" s="131">
        <f t="shared" si="24"/>
        <v>0</v>
      </c>
      <c r="N35" s="131">
        <f t="shared" si="24"/>
        <v>0</v>
      </c>
      <c r="O35" s="131">
        <f t="shared" si="24"/>
        <v>0</v>
      </c>
      <c r="P35" s="131">
        <f t="shared" si="24"/>
        <v>0</v>
      </c>
      <c r="Q35" s="131">
        <f t="shared" si="24"/>
        <v>0</v>
      </c>
      <c r="R35" s="131">
        <f t="shared" si="24"/>
        <v>0</v>
      </c>
      <c r="S35" s="131">
        <f t="shared" si="24"/>
        <v>0</v>
      </c>
      <c r="T35" s="131">
        <f t="shared" si="24"/>
        <v>0</v>
      </c>
      <c r="U35" s="131">
        <f t="shared" si="24"/>
        <v>0</v>
      </c>
      <c r="V35" s="131">
        <f t="shared" si="24"/>
        <v>0</v>
      </c>
      <c r="W35" s="131">
        <f t="shared" si="24"/>
        <v>0</v>
      </c>
      <c r="X35" s="131">
        <f t="shared" si="24"/>
        <v>0</v>
      </c>
      <c r="Y35" s="131">
        <f t="shared" si="24"/>
        <v>0</v>
      </c>
      <c r="Z35" s="131">
        <f t="shared" si="24"/>
        <v>0</v>
      </c>
      <c r="AA35" s="131">
        <f t="shared" si="24"/>
        <v>0</v>
      </c>
      <c r="AB35" s="131">
        <f t="shared" si="24"/>
        <v>0</v>
      </c>
      <c r="AC35" s="131">
        <f t="shared" si="24"/>
        <v>0</v>
      </c>
      <c r="AD35" s="131">
        <f t="shared" si="24"/>
        <v>0</v>
      </c>
      <c r="AE35" s="131">
        <f t="shared" si="24"/>
        <v>0</v>
      </c>
      <c r="AF35" s="131">
        <f t="shared" si="24"/>
        <v>0</v>
      </c>
      <c r="AG35" s="131">
        <f t="shared" si="24"/>
        <v>0</v>
      </c>
      <c r="AH35" s="131">
        <f t="shared" si="24"/>
        <v>0</v>
      </c>
      <c r="AI35" s="131">
        <f t="shared" si="24"/>
        <v>0</v>
      </c>
      <c r="AJ35" s="131">
        <f t="shared" si="24"/>
        <v>0</v>
      </c>
      <c r="AK35" s="131">
        <f t="shared" si="24"/>
        <v>0</v>
      </c>
      <c r="AL35" s="131">
        <f t="shared" si="24"/>
        <v>0</v>
      </c>
      <c r="AM35" s="131">
        <f t="shared" si="24"/>
        <v>0</v>
      </c>
      <c r="AN35" s="131">
        <f t="shared" si="24"/>
        <v>0</v>
      </c>
      <c r="AO35" s="131">
        <f t="shared" si="24"/>
        <v>0</v>
      </c>
      <c r="AP35" s="131">
        <f t="shared" si="24"/>
        <v>0</v>
      </c>
      <c r="AQ35" s="131">
        <f t="shared" si="24"/>
        <v>0</v>
      </c>
      <c r="AR35" s="131">
        <f t="shared" si="24"/>
        <v>0</v>
      </c>
      <c r="AS35" s="131">
        <f t="shared" si="24"/>
        <v>0</v>
      </c>
      <c r="AT35" s="131">
        <f t="shared" si="24"/>
        <v>0</v>
      </c>
      <c r="AU35" s="131">
        <f t="shared" si="24"/>
        <v>0</v>
      </c>
      <c r="AV35" s="131">
        <f t="shared" si="24"/>
        <v>0</v>
      </c>
      <c r="AW35" s="131">
        <f t="shared" si="24"/>
        <v>0</v>
      </c>
      <c r="AX35" s="131">
        <f t="shared" si="24"/>
        <v>0</v>
      </c>
      <c r="AY35" s="131">
        <f t="shared" si="24"/>
        <v>0</v>
      </c>
      <c r="AZ35" s="131">
        <f t="shared" si="24"/>
        <v>0</v>
      </c>
      <c r="BA35" s="131">
        <f t="shared" si="24"/>
        <v>0</v>
      </c>
      <c r="BB35" s="131">
        <f t="shared" si="24"/>
        <v>0</v>
      </c>
      <c r="BC35" s="131">
        <f t="shared" si="24"/>
        <v>0</v>
      </c>
      <c r="BD35" s="131">
        <f t="shared" si="24"/>
        <v>0</v>
      </c>
      <c r="BE35" s="131">
        <f t="shared" si="24"/>
        <v>0</v>
      </c>
      <c r="BF35" s="131">
        <f t="shared" si="24"/>
        <v>0</v>
      </c>
      <c r="BG35" s="131">
        <f t="shared" si="24"/>
        <v>0</v>
      </c>
      <c r="BH35" s="131">
        <f t="shared" si="24"/>
        <v>0</v>
      </c>
      <c r="BI35" s="131">
        <f t="shared" si="24"/>
        <v>0</v>
      </c>
      <c r="BJ35" s="131">
        <f t="shared" si="24"/>
        <v>0</v>
      </c>
      <c r="BK35" s="131">
        <f t="shared" si="24"/>
        <v>0</v>
      </c>
      <c r="BL35" s="131">
        <f t="shared" si="24"/>
        <v>0</v>
      </c>
      <c r="BM35" s="131">
        <f t="shared" si="24"/>
        <v>0</v>
      </c>
      <c r="BN35" s="131">
        <f t="shared" si="24"/>
        <v>0</v>
      </c>
      <c r="BO35" s="131">
        <f t="shared" si="24"/>
        <v>0</v>
      </c>
      <c r="BP35" s="131">
        <f t="shared" si="24"/>
        <v>0</v>
      </c>
      <c r="BQ35" s="131">
        <f t="shared" si="24"/>
        <v>0</v>
      </c>
      <c r="BR35" s="131">
        <f t="shared" si="24"/>
        <v>0</v>
      </c>
      <c r="BS35" s="131">
        <f t="shared" si="24"/>
        <v>0</v>
      </c>
      <c r="BT35" s="131">
        <f t="shared" si="24"/>
        <v>0</v>
      </c>
      <c r="BU35" s="131">
        <f t="shared" si="24"/>
        <v>0</v>
      </c>
      <c r="BV35" s="131">
        <f t="shared" ref="BV35:DL35" si="25">BV36+BV37</f>
        <v>0</v>
      </c>
      <c r="BW35" s="131">
        <f t="shared" si="25"/>
        <v>0</v>
      </c>
      <c r="BX35" s="131">
        <f t="shared" si="25"/>
        <v>0</v>
      </c>
      <c r="BY35" s="131">
        <f t="shared" si="25"/>
        <v>0</v>
      </c>
      <c r="BZ35" s="131">
        <f t="shared" si="25"/>
        <v>0</v>
      </c>
      <c r="CA35" s="131">
        <f t="shared" si="25"/>
        <v>0</v>
      </c>
      <c r="CB35" s="131">
        <f t="shared" si="25"/>
        <v>0</v>
      </c>
      <c r="CC35" s="131">
        <f t="shared" si="25"/>
        <v>0</v>
      </c>
      <c r="CD35" s="131">
        <f t="shared" si="25"/>
        <v>0</v>
      </c>
      <c r="CE35" s="131">
        <f t="shared" si="25"/>
        <v>0</v>
      </c>
      <c r="CF35" s="131">
        <f t="shared" si="25"/>
        <v>0</v>
      </c>
      <c r="CG35" s="131">
        <f t="shared" si="25"/>
        <v>0</v>
      </c>
      <c r="CH35" s="131">
        <f t="shared" si="25"/>
        <v>0</v>
      </c>
      <c r="CI35" s="131">
        <f t="shared" si="25"/>
        <v>0</v>
      </c>
      <c r="CJ35" s="131">
        <f t="shared" si="25"/>
        <v>0</v>
      </c>
      <c r="CK35" s="131">
        <f t="shared" si="25"/>
        <v>0</v>
      </c>
      <c r="CL35" s="131">
        <f t="shared" si="25"/>
        <v>0</v>
      </c>
      <c r="CM35" s="131">
        <f t="shared" si="25"/>
        <v>0</v>
      </c>
      <c r="CN35" s="131">
        <f t="shared" si="25"/>
        <v>0</v>
      </c>
      <c r="CO35" s="131">
        <f t="shared" si="25"/>
        <v>0</v>
      </c>
      <c r="CP35" s="131">
        <f t="shared" si="25"/>
        <v>0</v>
      </c>
      <c r="CQ35" s="131">
        <f t="shared" si="25"/>
        <v>0</v>
      </c>
      <c r="CR35" s="131">
        <f t="shared" si="25"/>
        <v>0</v>
      </c>
      <c r="CS35" s="131">
        <f t="shared" si="25"/>
        <v>0</v>
      </c>
      <c r="CT35" s="131">
        <f t="shared" si="25"/>
        <v>0</v>
      </c>
      <c r="CU35" s="131">
        <f t="shared" si="25"/>
        <v>0</v>
      </c>
      <c r="CV35" s="131">
        <f t="shared" si="25"/>
        <v>0</v>
      </c>
      <c r="CW35" s="131">
        <f t="shared" si="25"/>
        <v>0</v>
      </c>
      <c r="CX35" s="131">
        <f t="shared" si="25"/>
        <v>0</v>
      </c>
      <c r="CY35" s="131">
        <f t="shared" si="25"/>
        <v>0</v>
      </c>
      <c r="CZ35" s="131">
        <f t="shared" si="25"/>
        <v>0</v>
      </c>
      <c r="DA35" s="131">
        <f t="shared" si="25"/>
        <v>0</v>
      </c>
      <c r="DB35" s="131">
        <f t="shared" si="25"/>
        <v>0</v>
      </c>
      <c r="DC35" s="131">
        <f t="shared" si="25"/>
        <v>0</v>
      </c>
      <c r="DD35" s="131">
        <f t="shared" si="25"/>
        <v>0</v>
      </c>
      <c r="DE35" s="131">
        <f t="shared" si="25"/>
        <v>0</v>
      </c>
      <c r="DF35" s="131">
        <f t="shared" si="25"/>
        <v>0</v>
      </c>
      <c r="DG35" s="131">
        <f t="shared" si="25"/>
        <v>0</v>
      </c>
      <c r="DH35" s="131">
        <f t="shared" si="25"/>
        <v>0</v>
      </c>
      <c r="DI35" s="131">
        <f t="shared" si="25"/>
        <v>0</v>
      </c>
      <c r="DJ35" s="131">
        <f t="shared" si="25"/>
        <v>0</v>
      </c>
      <c r="DK35" s="131">
        <f t="shared" si="25"/>
        <v>0</v>
      </c>
      <c r="DL35" s="131">
        <f t="shared" si="25"/>
        <v>0</v>
      </c>
    </row>
    <row r="36" spans="1:116" s="313" customFormat="1" ht="50.25" customHeight="1">
      <c r="A36" s="324" t="s">
        <v>653</v>
      </c>
      <c r="B36" s="691" t="s">
        <v>654</v>
      </c>
      <c r="C36" s="692"/>
      <c r="D36" s="692"/>
      <c r="E36" s="692"/>
      <c r="F36" s="693"/>
      <c r="G36" s="340" t="s">
        <v>655</v>
      </c>
      <c r="H36" s="324">
        <v>12</v>
      </c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29"/>
    </row>
    <row r="37" spans="1:116" s="313" customFormat="1" ht="23.25" customHeight="1">
      <c r="A37" s="684" t="s">
        <v>656</v>
      </c>
      <c r="B37" s="341" t="s">
        <v>657</v>
      </c>
      <c r="C37" s="342"/>
      <c r="D37" s="342"/>
      <c r="E37" s="342"/>
      <c r="F37" s="343"/>
      <c r="G37" s="344"/>
      <c r="H37" s="324">
        <v>35</v>
      </c>
      <c r="I37" s="315">
        <f>I38+I39+I42</f>
        <v>0</v>
      </c>
      <c r="J37" s="315">
        <f t="shared" ref="J37:BU37" si="26">J38+J39+J42</f>
        <v>0</v>
      </c>
      <c r="K37" s="315">
        <f t="shared" si="26"/>
        <v>0</v>
      </c>
      <c r="L37" s="315">
        <f t="shared" si="26"/>
        <v>0</v>
      </c>
      <c r="M37" s="315">
        <f t="shared" si="26"/>
        <v>0</v>
      </c>
      <c r="N37" s="315">
        <f t="shared" si="26"/>
        <v>0</v>
      </c>
      <c r="O37" s="315">
        <f t="shared" si="26"/>
        <v>0</v>
      </c>
      <c r="P37" s="315">
        <f t="shared" si="26"/>
        <v>0</v>
      </c>
      <c r="Q37" s="315">
        <f t="shared" si="26"/>
        <v>0</v>
      </c>
      <c r="R37" s="315">
        <f t="shared" si="26"/>
        <v>0</v>
      </c>
      <c r="S37" s="315">
        <f t="shared" si="26"/>
        <v>0</v>
      </c>
      <c r="T37" s="315">
        <f t="shared" si="26"/>
        <v>0</v>
      </c>
      <c r="U37" s="315">
        <f t="shared" si="26"/>
        <v>0</v>
      </c>
      <c r="V37" s="315">
        <f t="shared" si="26"/>
        <v>0</v>
      </c>
      <c r="W37" s="315">
        <f t="shared" si="26"/>
        <v>0</v>
      </c>
      <c r="X37" s="315">
        <f t="shared" si="26"/>
        <v>0</v>
      </c>
      <c r="Y37" s="315">
        <f t="shared" si="26"/>
        <v>0</v>
      </c>
      <c r="Z37" s="315">
        <f t="shared" si="26"/>
        <v>0</v>
      </c>
      <c r="AA37" s="315">
        <f t="shared" si="26"/>
        <v>0</v>
      </c>
      <c r="AB37" s="315">
        <f t="shared" si="26"/>
        <v>0</v>
      </c>
      <c r="AC37" s="315">
        <f t="shared" si="26"/>
        <v>0</v>
      </c>
      <c r="AD37" s="315">
        <f t="shared" si="26"/>
        <v>0</v>
      </c>
      <c r="AE37" s="315">
        <f t="shared" si="26"/>
        <v>0</v>
      </c>
      <c r="AF37" s="315">
        <f t="shared" si="26"/>
        <v>0</v>
      </c>
      <c r="AG37" s="315">
        <f t="shared" si="26"/>
        <v>0</v>
      </c>
      <c r="AH37" s="315">
        <f t="shared" si="26"/>
        <v>0</v>
      </c>
      <c r="AI37" s="315">
        <f t="shared" si="26"/>
        <v>0</v>
      </c>
      <c r="AJ37" s="315">
        <f t="shared" si="26"/>
        <v>0</v>
      </c>
      <c r="AK37" s="315">
        <f t="shared" si="26"/>
        <v>0</v>
      </c>
      <c r="AL37" s="315">
        <f t="shared" si="26"/>
        <v>0</v>
      </c>
      <c r="AM37" s="315">
        <f t="shared" si="26"/>
        <v>0</v>
      </c>
      <c r="AN37" s="315">
        <f t="shared" si="26"/>
        <v>0</v>
      </c>
      <c r="AO37" s="315">
        <f t="shared" si="26"/>
        <v>0</v>
      </c>
      <c r="AP37" s="315">
        <f t="shared" si="26"/>
        <v>0</v>
      </c>
      <c r="AQ37" s="315">
        <f t="shared" si="26"/>
        <v>0</v>
      </c>
      <c r="AR37" s="315">
        <f t="shared" si="26"/>
        <v>0</v>
      </c>
      <c r="AS37" s="315">
        <f t="shared" si="26"/>
        <v>0</v>
      </c>
      <c r="AT37" s="315">
        <f t="shared" si="26"/>
        <v>0</v>
      </c>
      <c r="AU37" s="315">
        <f t="shared" si="26"/>
        <v>0</v>
      </c>
      <c r="AV37" s="315">
        <f t="shared" si="26"/>
        <v>0</v>
      </c>
      <c r="AW37" s="315">
        <f t="shared" si="26"/>
        <v>0</v>
      </c>
      <c r="AX37" s="315">
        <f t="shared" si="26"/>
        <v>0</v>
      </c>
      <c r="AY37" s="315">
        <f t="shared" si="26"/>
        <v>0</v>
      </c>
      <c r="AZ37" s="315">
        <f t="shared" si="26"/>
        <v>0</v>
      </c>
      <c r="BA37" s="315">
        <f t="shared" si="26"/>
        <v>0</v>
      </c>
      <c r="BB37" s="315">
        <f t="shared" si="26"/>
        <v>0</v>
      </c>
      <c r="BC37" s="315">
        <f t="shared" si="26"/>
        <v>0</v>
      </c>
      <c r="BD37" s="315">
        <f t="shared" si="26"/>
        <v>0</v>
      </c>
      <c r="BE37" s="315">
        <f t="shared" si="26"/>
        <v>0</v>
      </c>
      <c r="BF37" s="315">
        <f t="shared" si="26"/>
        <v>0</v>
      </c>
      <c r="BG37" s="315">
        <f t="shared" si="26"/>
        <v>0</v>
      </c>
      <c r="BH37" s="315">
        <f t="shared" si="26"/>
        <v>0</v>
      </c>
      <c r="BI37" s="315">
        <f t="shared" si="26"/>
        <v>0</v>
      </c>
      <c r="BJ37" s="315">
        <f t="shared" si="26"/>
        <v>0</v>
      </c>
      <c r="BK37" s="315">
        <f t="shared" si="26"/>
        <v>0</v>
      </c>
      <c r="BL37" s="315">
        <f t="shared" si="26"/>
        <v>0</v>
      </c>
      <c r="BM37" s="315">
        <f t="shared" si="26"/>
        <v>0</v>
      </c>
      <c r="BN37" s="315">
        <f t="shared" si="26"/>
        <v>0</v>
      </c>
      <c r="BO37" s="315">
        <f t="shared" si="26"/>
        <v>0</v>
      </c>
      <c r="BP37" s="315">
        <f t="shared" si="26"/>
        <v>0</v>
      </c>
      <c r="BQ37" s="315">
        <f t="shared" si="26"/>
        <v>0</v>
      </c>
      <c r="BR37" s="315">
        <f t="shared" si="26"/>
        <v>0</v>
      </c>
      <c r="BS37" s="315">
        <f t="shared" si="26"/>
        <v>0</v>
      </c>
      <c r="BT37" s="315">
        <f t="shared" si="26"/>
        <v>0</v>
      </c>
      <c r="BU37" s="315">
        <f t="shared" si="26"/>
        <v>0</v>
      </c>
      <c r="BV37" s="315">
        <f t="shared" ref="BV37:DL37" si="27">BV38+BV39+BV42</f>
        <v>0</v>
      </c>
      <c r="BW37" s="315">
        <f t="shared" si="27"/>
        <v>0</v>
      </c>
      <c r="BX37" s="315">
        <f t="shared" si="27"/>
        <v>0</v>
      </c>
      <c r="BY37" s="315">
        <f t="shared" si="27"/>
        <v>0</v>
      </c>
      <c r="BZ37" s="315">
        <f t="shared" si="27"/>
        <v>0</v>
      </c>
      <c r="CA37" s="315">
        <f t="shared" si="27"/>
        <v>0</v>
      </c>
      <c r="CB37" s="315">
        <f t="shared" si="27"/>
        <v>0</v>
      </c>
      <c r="CC37" s="315">
        <f t="shared" si="27"/>
        <v>0</v>
      </c>
      <c r="CD37" s="315">
        <f t="shared" si="27"/>
        <v>0</v>
      </c>
      <c r="CE37" s="315">
        <f t="shared" si="27"/>
        <v>0</v>
      </c>
      <c r="CF37" s="315">
        <f t="shared" si="27"/>
        <v>0</v>
      </c>
      <c r="CG37" s="315">
        <f t="shared" si="27"/>
        <v>0</v>
      </c>
      <c r="CH37" s="315">
        <f t="shared" si="27"/>
        <v>0</v>
      </c>
      <c r="CI37" s="315">
        <f t="shared" si="27"/>
        <v>0</v>
      </c>
      <c r="CJ37" s="315">
        <f t="shared" si="27"/>
        <v>0</v>
      </c>
      <c r="CK37" s="315">
        <f t="shared" si="27"/>
        <v>0</v>
      </c>
      <c r="CL37" s="315">
        <f t="shared" si="27"/>
        <v>0</v>
      </c>
      <c r="CM37" s="315">
        <f t="shared" si="27"/>
        <v>0</v>
      </c>
      <c r="CN37" s="315">
        <f t="shared" si="27"/>
        <v>0</v>
      </c>
      <c r="CO37" s="315">
        <f t="shared" si="27"/>
        <v>0</v>
      </c>
      <c r="CP37" s="315">
        <f t="shared" si="27"/>
        <v>0</v>
      </c>
      <c r="CQ37" s="315">
        <f t="shared" si="27"/>
        <v>0</v>
      </c>
      <c r="CR37" s="315">
        <f t="shared" si="27"/>
        <v>0</v>
      </c>
      <c r="CS37" s="315">
        <f t="shared" si="27"/>
        <v>0</v>
      </c>
      <c r="CT37" s="315">
        <f t="shared" si="27"/>
        <v>0</v>
      </c>
      <c r="CU37" s="315">
        <f t="shared" si="27"/>
        <v>0</v>
      </c>
      <c r="CV37" s="315">
        <f t="shared" si="27"/>
        <v>0</v>
      </c>
      <c r="CW37" s="315">
        <f t="shared" si="27"/>
        <v>0</v>
      </c>
      <c r="CX37" s="315">
        <f t="shared" si="27"/>
        <v>0</v>
      </c>
      <c r="CY37" s="315">
        <f t="shared" si="27"/>
        <v>0</v>
      </c>
      <c r="CZ37" s="315">
        <f t="shared" si="27"/>
        <v>0</v>
      </c>
      <c r="DA37" s="315">
        <f t="shared" si="27"/>
        <v>0</v>
      </c>
      <c r="DB37" s="315">
        <f t="shared" si="27"/>
        <v>0</v>
      </c>
      <c r="DC37" s="315">
        <f t="shared" si="27"/>
        <v>0</v>
      </c>
      <c r="DD37" s="315">
        <f t="shared" si="27"/>
        <v>0</v>
      </c>
      <c r="DE37" s="315">
        <f t="shared" si="27"/>
        <v>0</v>
      </c>
      <c r="DF37" s="315">
        <f t="shared" si="27"/>
        <v>0</v>
      </c>
      <c r="DG37" s="315">
        <f t="shared" si="27"/>
        <v>0</v>
      </c>
      <c r="DH37" s="315">
        <f t="shared" si="27"/>
        <v>0</v>
      </c>
      <c r="DI37" s="315">
        <f t="shared" si="27"/>
        <v>0</v>
      </c>
      <c r="DJ37" s="315">
        <f t="shared" si="27"/>
        <v>0</v>
      </c>
      <c r="DK37" s="315">
        <f t="shared" si="27"/>
        <v>0</v>
      </c>
      <c r="DL37" s="315">
        <f t="shared" si="27"/>
        <v>0</v>
      </c>
    </row>
    <row r="38" spans="1:116" s="313" customFormat="1" ht="23.25" customHeight="1">
      <c r="A38" s="701"/>
      <c r="B38" s="341" t="s">
        <v>658</v>
      </c>
      <c r="C38" s="342"/>
      <c r="D38" s="342"/>
      <c r="E38" s="342"/>
      <c r="F38" s="343"/>
      <c r="G38" s="344" t="s">
        <v>659</v>
      </c>
      <c r="H38" s="324">
        <v>5</v>
      </c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</row>
    <row r="39" spans="1:116" s="313" customFormat="1" ht="23.25" customHeight="1">
      <c r="A39" s="701"/>
      <c r="B39" s="790" t="s">
        <v>660</v>
      </c>
      <c r="C39" s="791"/>
      <c r="D39" s="791"/>
      <c r="E39" s="791"/>
      <c r="F39" s="792"/>
      <c r="G39" s="793" t="s">
        <v>661</v>
      </c>
      <c r="H39" s="324">
        <v>10</v>
      </c>
      <c r="I39" s="315">
        <f>I40+I41</f>
        <v>0</v>
      </c>
      <c r="J39" s="315">
        <f t="shared" ref="J39:BU39" si="28">J40+J41</f>
        <v>0</v>
      </c>
      <c r="K39" s="315">
        <f t="shared" si="28"/>
        <v>0</v>
      </c>
      <c r="L39" s="315">
        <f t="shared" si="28"/>
        <v>0</v>
      </c>
      <c r="M39" s="315">
        <f t="shared" si="28"/>
        <v>0</v>
      </c>
      <c r="N39" s="315">
        <f t="shared" si="28"/>
        <v>0</v>
      </c>
      <c r="O39" s="315">
        <f t="shared" si="28"/>
        <v>0</v>
      </c>
      <c r="P39" s="315">
        <f t="shared" si="28"/>
        <v>0</v>
      </c>
      <c r="Q39" s="315">
        <f t="shared" si="28"/>
        <v>0</v>
      </c>
      <c r="R39" s="315">
        <f t="shared" si="28"/>
        <v>0</v>
      </c>
      <c r="S39" s="315">
        <f t="shared" si="28"/>
        <v>0</v>
      </c>
      <c r="T39" s="315">
        <f t="shared" si="28"/>
        <v>0</v>
      </c>
      <c r="U39" s="315">
        <f t="shared" si="28"/>
        <v>0</v>
      </c>
      <c r="V39" s="315">
        <f t="shared" si="28"/>
        <v>0</v>
      </c>
      <c r="W39" s="315">
        <f t="shared" si="28"/>
        <v>0</v>
      </c>
      <c r="X39" s="315">
        <f t="shared" si="28"/>
        <v>0</v>
      </c>
      <c r="Y39" s="315">
        <f t="shared" si="28"/>
        <v>0</v>
      </c>
      <c r="Z39" s="315">
        <f t="shared" si="28"/>
        <v>0</v>
      </c>
      <c r="AA39" s="315">
        <f t="shared" si="28"/>
        <v>0</v>
      </c>
      <c r="AB39" s="315">
        <f t="shared" si="28"/>
        <v>0</v>
      </c>
      <c r="AC39" s="315">
        <f t="shared" si="28"/>
        <v>0</v>
      </c>
      <c r="AD39" s="315">
        <f t="shared" si="28"/>
        <v>0</v>
      </c>
      <c r="AE39" s="315">
        <f t="shared" si="28"/>
        <v>0</v>
      </c>
      <c r="AF39" s="315">
        <f t="shared" si="28"/>
        <v>0</v>
      </c>
      <c r="AG39" s="315">
        <f t="shared" si="28"/>
        <v>0</v>
      </c>
      <c r="AH39" s="315">
        <f t="shared" si="28"/>
        <v>0</v>
      </c>
      <c r="AI39" s="315">
        <f t="shared" si="28"/>
        <v>0</v>
      </c>
      <c r="AJ39" s="315">
        <f t="shared" si="28"/>
        <v>0</v>
      </c>
      <c r="AK39" s="315">
        <f t="shared" si="28"/>
        <v>0</v>
      </c>
      <c r="AL39" s="315">
        <f t="shared" si="28"/>
        <v>0</v>
      </c>
      <c r="AM39" s="315">
        <f t="shared" si="28"/>
        <v>0</v>
      </c>
      <c r="AN39" s="315">
        <f t="shared" si="28"/>
        <v>0</v>
      </c>
      <c r="AO39" s="315">
        <f t="shared" si="28"/>
        <v>0</v>
      </c>
      <c r="AP39" s="315">
        <f t="shared" si="28"/>
        <v>0</v>
      </c>
      <c r="AQ39" s="315">
        <f t="shared" si="28"/>
        <v>0</v>
      </c>
      <c r="AR39" s="315">
        <f t="shared" si="28"/>
        <v>0</v>
      </c>
      <c r="AS39" s="315">
        <f t="shared" si="28"/>
        <v>0</v>
      </c>
      <c r="AT39" s="315">
        <f t="shared" si="28"/>
        <v>0</v>
      </c>
      <c r="AU39" s="315">
        <f t="shared" si="28"/>
        <v>0</v>
      </c>
      <c r="AV39" s="315">
        <f t="shared" si="28"/>
        <v>0</v>
      </c>
      <c r="AW39" s="315">
        <f t="shared" si="28"/>
        <v>0</v>
      </c>
      <c r="AX39" s="315">
        <f t="shared" si="28"/>
        <v>0</v>
      </c>
      <c r="AY39" s="315">
        <f t="shared" si="28"/>
        <v>0</v>
      </c>
      <c r="AZ39" s="315">
        <f t="shared" si="28"/>
        <v>0</v>
      </c>
      <c r="BA39" s="315">
        <f t="shared" si="28"/>
        <v>0</v>
      </c>
      <c r="BB39" s="315">
        <f t="shared" si="28"/>
        <v>0</v>
      </c>
      <c r="BC39" s="315">
        <f t="shared" si="28"/>
        <v>0</v>
      </c>
      <c r="BD39" s="315">
        <f t="shared" si="28"/>
        <v>0</v>
      </c>
      <c r="BE39" s="315">
        <f t="shared" si="28"/>
        <v>0</v>
      </c>
      <c r="BF39" s="315">
        <f t="shared" si="28"/>
        <v>0</v>
      </c>
      <c r="BG39" s="315">
        <f t="shared" si="28"/>
        <v>0</v>
      </c>
      <c r="BH39" s="315">
        <f t="shared" si="28"/>
        <v>0</v>
      </c>
      <c r="BI39" s="315">
        <f t="shared" si="28"/>
        <v>0</v>
      </c>
      <c r="BJ39" s="315">
        <f t="shared" si="28"/>
        <v>0</v>
      </c>
      <c r="BK39" s="315">
        <f t="shared" si="28"/>
        <v>0</v>
      </c>
      <c r="BL39" s="315">
        <f t="shared" si="28"/>
        <v>0</v>
      </c>
      <c r="BM39" s="315">
        <f t="shared" si="28"/>
        <v>0</v>
      </c>
      <c r="BN39" s="315">
        <f t="shared" si="28"/>
        <v>0</v>
      </c>
      <c r="BO39" s="315">
        <f t="shared" si="28"/>
        <v>0</v>
      </c>
      <c r="BP39" s="315">
        <f t="shared" si="28"/>
        <v>0</v>
      </c>
      <c r="BQ39" s="315">
        <f t="shared" si="28"/>
        <v>0</v>
      </c>
      <c r="BR39" s="315">
        <f t="shared" si="28"/>
        <v>0</v>
      </c>
      <c r="BS39" s="315">
        <f t="shared" si="28"/>
        <v>0</v>
      </c>
      <c r="BT39" s="315">
        <f t="shared" si="28"/>
        <v>0</v>
      </c>
      <c r="BU39" s="315">
        <f t="shared" si="28"/>
        <v>0</v>
      </c>
      <c r="BV39" s="315">
        <f t="shared" ref="BV39:DL39" si="29">BV40+BV41</f>
        <v>0</v>
      </c>
      <c r="BW39" s="315">
        <f t="shared" si="29"/>
        <v>0</v>
      </c>
      <c r="BX39" s="315">
        <f t="shared" si="29"/>
        <v>0</v>
      </c>
      <c r="BY39" s="315">
        <f t="shared" si="29"/>
        <v>0</v>
      </c>
      <c r="BZ39" s="315">
        <f t="shared" si="29"/>
        <v>0</v>
      </c>
      <c r="CA39" s="315">
        <f t="shared" si="29"/>
        <v>0</v>
      </c>
      <c r="CB39" s="315">
        <f t="shared" si="29"/>
        <v>0</v>
      </c>
      <c r="CC39" s="315">
        <f t="shared" si="29"/>
        <v>0</v>
      </c>
      <c r="CD39" s="315">
        <f t="shared" si="29"/>
        <v>0</v>
      </c>
      <c r="CE39" s="315">
        <f t="shared" si="29"/>
        <v>0</v>
      </c>
      <c r="CF39" s="315">
        <f t="shared" si="29"/>
        <v>0</v>
      </c>
      <c r="CG39" s="315">
        <f t="shared" si="29"/>
        <v>0</v>
      </c>
      <c r="CH39" s="315">
        <f t="shared" si="29"/>
        <v>0</v>
      </c>
      <c r="CI39" s="315">
        <f t="shared" si="29"/>
        <v>0</v>
      </c>
      <c r="CJ39" s="315">
        <f t="shared" si="29"/>
        <v>0</v>
      </c>
      <c r="CK39" s="315">
        <f t="shared" si="29"/>
        <v>0</v>
      </c>
      <c r="CL39" s="315">
        <f t="shared" si="29"/>
        <v>0</v>
      </c>
      <c r="CM39" s="315">
        <f t="shared" si="29"/>
        <v>0</v>
      </c>
      <c r="CN39" s="315">
        <f t="shared" si="29"/>
        <v>0</v>
      </c>
      <c r="CO39" s="315">
        <f t="shared" si="29"/>
        <v>0</v>
      </c>
      <c r="CP39" s="315">
        <f t="shared" si="29"/>
        <v>0</v>
      </c>
      <c r="CQ39" s="315">
        <f t="shared" si="29"/>
        <v>0</v>
      </c>
      <c r="CR39" s="315">
        <f t="shared" si="29"/>
        <v>0</v>
      </c>
      <c r="CS39" s="315">
        <f t="shared" si="29"/>
        <v>0</v>
      </c>
      <c r="CT39" s="315">
        <f t="shared" si="29"/>
        <v>0</v>
      </c>
      <c r="CU39" s="315">
        <f t="shared" si="29"/>
        <v>0</v>
      </c>
      <c r="CV39" s="315">
        <f t="shared" si="29"/>
        <v>0</v>
      </c>
      <c r="CW39" s="315">
        <f t="shared" si="29"/>
        <v>0</v>
      </c>
      <c r="CX39" s="315">
        <f t="shared" si="29"/>
        <v>0</v>
      </c>
      <c r="CY39" s="315">
        <f t="shared" si="29"/>
        <v>0</v>
      </c>
      <c r="CZ39" s="315">
        <f t="shared" si="29"/>
        <v>0</v>
      </c>
      <c r="DA39" s="315">
        <f t="shared" si="29"/>
        <v>0</v>
      </c>
      <c r="DB39" s="315">
        <f t="shared" si="29"/>
        <v>0</v>
      </c>
      <c r="DC39" s="315">
        <f t="shared" si="29"/>
        <v>0</v>
      </c>
      <c r="DD39" s="315">
        <f t="shared" si="29"/>
        <v>0</v>
      </c>
      <c r="DE39" s="315">
        <f t="shared" si="29"/>
        <v>0</v>
      </c>
      <c r="DF39" s="315">
        <f t="shared" si="29"/>
        <v>0</v>
      </c>
      <c r="DG39" s="315">
        <f t="shared" si="29"/>
        <v>0</v>
      </c>
      <c r="DH39" s="315">
        <f t="shared" si="29"/>
        <v>0</v>
      </c>
      <c r="DI39" s="315">
        <f t="shared" si="29"/>
        <v>0</v>
      </c>
      <c r="DJ39" s="315">
        <f t="shared" si="29"/>
        <v>0</v>
      </c>
      <c r="DK39" s="315">
        <f t="shared" si="29"/>
        <v>0</v>
      </c>
      <c r="DL39" s="315">
        <f t="shared" si="29"/>
        <v>0</v>
      </c>
    </row>
    <row r="40" spans="1:116" s="313" customFormat="1" ht="23.25" customHeight="1">
      <c r="A40" s="701"/>
      <c r="B40" s="341" t="s">
        <v>662</v>
      </c>
      <c r="C40" s="342"/>
      <c r="D40" s="342"/>
      <c r="E40" s="342"/>
      <c r="F40" s="343"/>
      <c r="G40" s="794"/>
      <c r="H40" s="324">
        <v>5</v>
      </c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</row>
    <row r="41" spans="1:116" s="313" customFormat="1" ht="23.25" customHeight="1">
      <c r="A41" s="701"/>
      <c r="B41" s="341" t="s">
        <v>663</v>
      </c>
      <c r="C41" s="342"/>
      <c r="D41" s="342"/>
      <c r="E41" s="342"/>
      <c r="F41" s="343"/>
      <c r="G41" s="795"/>
      <c r="H41" s="324">
        <v>10</v>
      </c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329"/>
      <c r="DI41" s="329"/>
      <c r="DJ41" s="329"/>
      <c r="DK41" s="329"/>
      <c r="DL41" s="329"/>
    </row>
    <row r="42" spans="1:116" s="313" customFormat="1" ht="23.25" customHeight="1">
      <c r="A42" s="701"/>
      <c r="B42" s="341" t="s">
        <v>664</v>
      </c>
      <c r="C42" s="342"/>
      <c r="D42" s="342"/>
      <c r="E42" s="342"/>
      <c r="F42" s="343"/>
      <c r="G42" s="793" t="s">
        <v>665</v>
      </c>
      <c r="H42" s="324">
        <v>20</v>
      </c>
      <c r="I42" s="315">
        <f>I43+I44</f>
        <v>0</v>
      </c>
      <c r="J42" s="315">
        <f t="shared" ref="J42:BU42" si="30">J43+J44</f>
        <v>0</v>
      </c>
      <c r="K42" s="315">
        <f t="shared" si="30"/>
        <v>0</v>
      </c>
      <c r="L42" s="315">
        <f t="shared" si="30"/>
        <v>0</v>
      </c>
      <c r="M42" s="315">
        <f t="shared" si="30"/>
        <v>0</v>
      </c>
      <c r="N42" s="315">
        <f t="shared" si="30"/>
        <v>0</v>
      </c>
      <c r="O42" s="315">
        <f t="shared" si="30"/>
        <v>0</v>
      </c>
      <c r="P42" s="315">
        <f t="shared" si="30"/>
        <v>0</v>
      </c>
      <c r="Q42" s="315">
        <f t="shared" si="30"/>
        <v>0</v>
      </c>
      <c r="R42" s="315">
        <f t="shared" si="30"/>
        <v>0</v>
      </c>
      <c r="S42" s="315">
        <f t="shared" si="30"/>
        <v>0</v>
      </c>
      <c r="T42" s="315">
        <f t="shared" si="30"/>
        <v>0</v>
      </c>
      <c r="U42" s="315">
        <f t="shared" si="30"/>
        <v>0</v>
      </c>
      <c r="V42" s="315">
        <f t="shared" si="30"/>
        <v>0</v>
      </c>
      <c r="W42" s="315">
        <f t="shared" si="30"/>
        <v>0</v>
      </c>
      <c r="X42" s="315">
        <f t="shared" si="30"/>
        <v>0</v>
      </c>
      <c r="Y42" s="315">
        <f t="shared" si="30"/>
        <v>0</v>
      </c>
      <c r="Z42" s="315">
        <f t="shared" si="30"/>
        <v>0</v>
      </c>
      <c r="AA42" s="315">
        <f t="shared" si="30"/>
        <v>0</v>
      </c>
      <c r="AB42" s="315">
        <f t="shared" si="30"/>
        <v>0</v>
      </c>
      <c r="AC42" s="315">
        <f t="shared" si="30"/>
        <v>0</v>
      </c>
      <c r="AD42" s="315">
        <f t="shared" si="30"/>
        <v>0</v>
      </c>
      <c r="AE42" s="315">
        <f t="shared" si="30"/>
        <v>0</v>
      </c>
      <c r="AF42" s="315">
        <f t="shared" si="30"/>
        <v>0</v>
      </c>
      <c r="AG42" s="315">
        <f t="shared" si="30"/>
        <v>0</v>
      </c>
      <c r="AH42" s="315">
        <f t="shared" si="30"/>
        <v>0</v>
      </c>
      <c r="AI42" s="315">
        <f t="shared" si="30"/>
        <v>0</v>
      </c>
      <c r="AJ42" s="315">
        <f t="shared" si="30"/>
        <v>0</v>
      </c>
      <c r="AK42" s="315">
        <f t="shared" si="30"/>
        <v>0</v>
      </c>
      <c r="AL42" s="315">
        <f t="shared" si="30"/>
        <v>0</v>
      </c>
      <c r="AM42" s="315">
        <f t="shared" si="30"/>
        <v>0</v>
      </c>
      <c r="AN42" s="315">
        <f t="shared" si="30"/>
        <v>0</v>
      </c>
      <c r="AO42" s="315">
        <f t="shared" si="30"/>
        <v>0</v>
      </c>
      <c r="AP42" s="315">
        <f t="shared" si="30"/>
        <v>0</v>
      </c>
      <c r="AQ42" s="315">
        <f t="shared" si="30"/>
        <v>0</v>
      </c>
      <c r="AR42" s="315">
        <f t="shared" si="30"/>
        <v>0</v>
      </c>
      <c r="AS42" s="315">
        <f t="shared" si="30"/>
        <v>0</v>
      </c>
      <c r="AT42" s="315">
        <f t="shared" si="30"/>
        <v>0</v>
      </c>
      <c r="AU42" s="315">
        <f t="shared" si="30"/>
        <v>0</v>
      </c>
      <c r="AV42" s="315">
        <f t="shared" si="30"/>
        <v>0</v>
      </c>
      <c r="AW42" s="315">
        <f t="shared" si="30"/>
        <v>0</v>
      </c>
      <c r="AX42" s="315">
        <f t="shared" si="30"/>
        <v>0</v>
      </c>
      <c r="AY42" s="315">
        <f t="shared" si="30"/>
        <v>0</v>
      </c>
      <c r="AZ42" s="315">
        <f t="shared" si="30"/>
        <v>0</v>
      </c>
      <c r="BA42" s="315">
        <f t="shared" si="30"/>
        <v>0</v>
      </c>
      <c r="BB42" s="315">
        <f t="shared" si="30"/>
        <v>0</v>
      </c>
      <c r="BC42" s="315">
        <f t="shared" si="30"/>
        <v>0</v>
      </c>
      <c r="BD42" s="315">
        <f t="shared" si="30"/>
        <v>0</v>
      </c>
      <c r="BE42" s="315">
        <f t="shared" si="30"/>
        <v>0</v>
      </c>
      <c r="BF42" s="315">
        <f t="shared" si="30"/>
        <v>0</v>
      </c>
      <c r="BG42" s="315">
        <f t="shared" si="30"/>
        <v>0</v>
      </c>
      <c r="BH42" s="315">
        <f t="shared" si="30"/>
        <v>0</v>
      </c>
      <c r="BI42" s="315">
        <f t="shared" si="30"/>
        <v>0</v>
      </c>
      <c r="BJ42" s="315">
        <f t="shared" si="30"/>
        <v>0</v>
      </c>
      <c r="BK42" s="315">
        <f t="shared" si="30"/>
        <v>0</v>
      </c>
      <c r="BL42" s="315">
        <f t="shared" si="30"/>
        <v>0</v>
      </c>
      <c r="BM42" s="315">
        <f t="shared" si="30"/>
        <v>0</v>
      </c>
      <c r="BN42" s="315">
        <f t="shared" si="30"/>
        <v>0</v>
      </c>
      <c r="BO42" s="315">
        <f t="shared" si="30"/>
        <v>0</v>
      </c>
      <c r="BP42" s="315">
        <f t="shared" si="30"/>
        <v>0</v>
      </c>
      <c r="BQ42" s="315">
        <f t="shared" si="30"/>
        <v>0</v>
      </c>
      <c r="BR42" s="315">
        <f t="shared" si="30"/>
        <v>0</v>
      </c>
      <c r="BS42" s="315">
        <f t="shared" si="30"/>
        <v>0</v>
      </c>
      <c r="BT42" s="315">
        <f t="shared" si="30"/>
        <v>0</v>
      </c>
      <c r="BU42" s="315">
        <f t="shared" si="30"/>
        <v>0</v>
      </c>
      <c r="BV42" s="315">
        <f t="shared" ref="BV42:DL42" si="31">BV43+BV44</f>
        <v>0</v>
      </c>
      <c r="BW42" s="315">
        <f t="shared" si="31"/>
        <v>0</v>
      </c>
      <c r="BX42" s="315">
        <f t="shared" si="31"/>
        <v>0</v>
      </c>
      <c r="BY42" s="315">
        <f t="shared" si="31"/>
        <v>0</v>
      </c>
      <c r="BZ42" s="315">
        <f t="shared" si="31"/>
        <v>0</v>
      </c>
      <c r="CA42" s="315">
        <f t="shared" si="31"/>
        <v>0</v>
      </c>
      <c r="CB42" s="315">
        <f t="shared" si="31"/>
        <v>0</v>
      </c>
      <c r="CC42" s="315">
        <f t="shared" si="31"/>
        <v>0</v>
      </c>
      <c r="CD42" s="315">
        <f t="shared" si="31"/>
        <v>0</v>
      </c>
      <c r="CE42" s="315">
        <f t="shared" si="31"/>
        <v>0</v>
      </c>
      <c r="CF42" s="315">
        <f t="shared" si="31"/>
        <v>0</v>
      </c>
      <c r="CG42" s="315">
        <f t="shared" si="31"/>
        <v>0</v>
      </c>
      <c r="CH42" s="315">
        <f t="shared" si="31"/>
        <v>0</v>
      </c>
      <c r="CI42" s="315">
        <f t="shared" si="31"/>
        <v>0</v>
      </c>
      <c r="CJ42" s="315">
        <f t="shared" si="31"/>
        <v>0</v>
      </c>
      <c r="CK42" s="315">
        <f t="shared" si="31"/>
        <v>0</v>
      </c>
      <c r="CL42" s="315">
        <f t="shared" si="31"/>
        <v>0</v>
      </c>
      <c r="CM42" s="315">
        <f t="shared" si="31"/>
        <v>0</v>
      </c>
      <c r="CN42" s="315">
        <f t="shared" si="31"/>
        <v>0</v>
      </c>
      <c r="CO42" s="315">
        <f t="shared" si="31"/>
        <v>0</v>
      </c>
      <c r="CP42" s="315">
        <f t="shared" si="31"/>
        <v>0</v>
      </c>
      <c r="CQ42" s="315">
        <f t="shared" si="31"/>
        <v>0</v>
      </c>
      <c r="CR42" s="315">
        <f t="shared" si="31"/>
        <v>0</v>
      </c>
      <c r="CS42" s="315">
        <f t="shared" si="31"/>
        <v>0</v>
      </c>
      <c r="CT42" s="315">
        <f t="shared" si="31"/>
        <v>0</v>
      </c>
      <c r="CU42" s="315">
        <f t="shared" si="31"/>
        <v>0</v>
      </c>
      <c r="CV42" s="315">
        <f t="shared" si="31"/>
        <v>0</v>
      </c>
      <c r="CW42" s="315">
        <f t="shared" si="31"/>
        <v>0</v>
      </c>
      <c r="CX42" s="315">
        <f t="shared" si="31"/>
        <v>0</v>
      </c>
      <c r="CY42" s="315">
        <f t="shared" si="31"/>
        <v>0</v>
      </c>
      <c r="CZ42" s="315">
        <f t="shared" si="31"/>
        <v>0</v>
      </c>
      <c r="DA42" s="315">
        <f t="shared" si="31"/>
        <v>0</v>
      </c>
      <c r="DB42" s="315">
        <f t="shared" si="31"/>
        <v>0</v>
      </c>
      <c r="DC42" s="315">
        <f t="shared" si="31"/>
        <v>0</v>
      </c>
      <c r="DD42" s="315">
        <f t="shared" si="31"/>
        <v>0</v>
      </c>
      <c r="DE42" s="315">
        <f t="shared" si="31"/>
        <v>0</v>
      </c>
      <c r="DF42" s="315">
        <f t="shared" si="31"/>
        <v>0</v>
      </c>
      <c r="DG42" s="315">
        <f t="shared" si="31"/>
        <v>0</v>
      </c>
      <c r="DH42" s="315">
        <f t="shared" si="31"/>
        <v>0</v>
      </c>
      <c r="DI42" s="315">
        <f t="shared" si="31"/>
        <v>0</v>
      </c>
      <c r="DJ42" s="315">
        <f t="shared" si="31"/>
        <v>0</v>
      </c>
      <c r="DK42" s="315">
        <f t="shared" si="31"/>
        <v>0</v>
      </c>
      <c r="DL42" s="315">
        <f t="shared" si="31"/>
        <v>0</v>
      </c>
    </row>
    <row r="43" spans="1:116" s="313" customFormat="1" ht="23.25" customHeight="1">
      <c r="A43" s="701"/>
      <c r="B43" s="691" t="s">
        <v>666</v>
      </c>
      <c r="C43" s="692"/>
      <c r="D43" s="692"/>
      <c r="E43" s="692"/>
      <c r="F43" s="693"/>
      <c r="G43" s="794"/>
      <c r="H43" s="324">
        <v>10</v>
      </c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</row>
    <row r="44" spans="1:116" s="313" customFormat="1" ht="50.25" customHeight="1">
      <c r="A44" s="685"/>
      <c r="B44" s="691" t="s">
        <v>667</v>
      </c>
      <c r="C44" s="692"/>
      <c r="D44" s="692"/>
      <c r="E44" s="692"/>
      <c r="F44" s="693"/>
      <c r="G44" s="794"/>
      <c r="H44" s="324">
        <v>10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329"/>
      <c r="CG44" s="329"/>
      <c r="CH44" s="329"/>
      <c r="CI44" s="329"/>
      <c r="CJ44" s="329"/>
      <c r="CK44" s="329"/>
      <c r="CL44" s="329"/>
      <c r="CM44" s="329"/>
      <c r="CN44" s="329"/>
      <c r="CO44" s="329"/>
      <c r="CP44" s="329"/>
      <c r="CQ44" s="329"/>
      <c r="CR44" s="329"/>
      <c r="CS44" s="329"/>
      <c r="CT44" s="329"/>
      <c r="CU44" s="329"/>
      <c r="CV44" s="329"/>
      <c r="CW44" s="329"/>
      <c r="CX44" s="329"/>
      <c r="CY44" s="329"/>
      <c r="CZ44" s="329"/>
      <c r="DA44" s="329"/>
      <c r="DB44" s="329"/>
      <c r="DC44" s="329"/>
      <c r="DD44" s="329"/>
      <c r="DE44" s="329"/>
      <c r="DF44" s="329"/>
      <c r="DG44" s="329"/>
      <c r="DH44" s="329"/>
      <c r="DI44" s="329"/>
      <c r="DJ44" s="329"/>
      <c r="DK44" s="329"/>
      <c r="DL44" s="329"/>
    </row>
    <row r="45" spans="1:116" ht="23.25" customHeight="1">
      <c r="A45" s="324" t="s">
        <v>668</v>
      </c>
      <c r="B45" s="686" t="s">
        <v>669</v>
      </c>
      <c r="C45" s="687"/>
      <c r="D45" s="687"/>
      <c r="E45" s="687"/>
      <c r="F45" s="688"/>
      <c r="G45" s="339"/>
      <c r="H45" s="337">
        <f>SUM(H46:H50)</f>
        <v>358</v>
      </c>
      <c r="I45" s="131">
        <f>I46+I47+I48+I49</f>
        <v>0</v>
      </c>
      <c r="J45" s="131">
        <f t="shared" ref="J45:BU45" si="32">J46+J47+J48+J49</f>
        <v>0</v>
      </c>
      <c r="K45" s="131">
        <f t="shared" si="32"/>
        <v>0</v>
      </c>
      <c r="L45" s="131">
        <f t="shared" si="32"/>
        <v>0</v>
      </c>
      <c r="M45" s="131">
        <f t="shared" si="32"/>
        <v>0</v>
      </c>
      <c r="N45" s="131">
        <f t="shared" si="32"/>
        <v>0</v>
      </c>
      <c r="O45" s="131">
        <f t="shared" si="32"/>
        <v>0</v>
      </c>
      <c r="P45" s="131">
        <f t="shared" si="32"/>
        <v>0</v>
      </c>
      <c r="Q45" s="131">
        <f t="shared" si="32"/>
        <v>0</v>
      </c>
      <c r="R45" s="131">
        <f t="shared" si="32"/>
        <v>0</v>
      </c>
      <c r="S45" s="131">
        <f t="shared" si="32"/>
        <v>0</v>
      </c>
      <c r="T45" s="131">
        <f t="shared" si="32"/>
        <v>0</v>
      </c>
      <c r="U45" s="131">
        <f t="shared" si="32"/>
        <v>0</v>
      </c>
      <c r="V45" s="131">
        <f t="shared" si="32"/>
        <v>0</v>
      </c>
      <c r="W45" s="131">
        <f t="shared" si="32"/>
        <v>0</v>
      </c>
      <c r="X45" s="131">
        <f t="shared" si="32"/>
        <v>0</v>
      </c>
      <c r="Y45" s="131">
        <f t="shared" si="32"/>
        <v>0</v>
      </c>
      <c r="Z45" s="131">
        <f t="shared" si="32"/>
        <v>0</v>
      </c>
      <c r="AA45" s="131">
        <f t="shared" si="32"/>
        <v>0</v>
      </c>
      <c r="AB45" s="131">
        <f t="shared" si="32"/>
        <v>0</v>
      </c>
      <c r="AC45" s="131">
        <f t="shared" si="32"/>
        <v>0</v>
      </c>
      <c r="AD45" s="131">
        <f t="shared" si="32"/>
        <v>0</v>
      </c>
      <c r="AE45" s="131">
        <f t="shared" si="32"/>
        <v>0</v>
      </c>
      <c r="AF45" s="131">
        <f t="shared" si="32"/>
        <v>0</v>
      </c>
      <c r="AG45" s="131">
        <f t="shared" si="32"/>
        <v>0</v>
      </c>
      <c r="AH45" s="131">
        <f t="shared" si="32"/>
        <v>0</v>
      </c>
      <c r="AI45" s="131">
        <f t="shared" si="32"/>
        <v>0</v>
      </c>
      <c r="AJ45" s="131">
        <f t="shared" si="32"/>
        <v>0</v>
      </c>
      <c r="AK45" s="131">
        <f t="shared" si="32"/>
        <v>0</v>
      </c>
      <c r="AL45" s="131">
        <f t="shared" si="32"/>
        <v>0</v>
      </c>
      <c r="AM45" s="131">
        <f t="shared" si="32"/>
        <v>0</v>
      </c>
      <c r="AN45" s="131">
        <f t="shared" si="32"/>
        <v>0</v>
      </c>
      <c r="AO45" s="131">
        <f t="shared" si="32"/>
        <v>0</v>
      </c>
      <c r="AP45" s="131">
        <f t="shared" si="32"/>
        <v>0</v>
      </c>
      <c r="AQ45" s="131">
        <f t="shared" si="32"/>
        <v>0</v>
      </c>
      <c r="AR45" s="131">
        <f t="shared" si="32"/>
        <v>0</v>
      </c>
      <c r="AS45" s="131">
        <f t="shared" si="32"/>
        <v>0</v>
      </c>
      <c r="AT45" s="131">
        <f t="shared" si="32"/>
        <v>0</v>
      </c>
      <c r="AU45" s="131">
        <f t="shared" si="32"/>
        <v>0</v>
      </c>
      <c r="AV45" s="131">
        <f t="shared" si="32"/>
        <v>0</v>
      </c>
      <c r="AW45" s="131">
        <f t="shared" si="32"/>
        <v>0</v>
      </c>
      <c r="AX45" s="131">
        <f t="shared" si="32"/>
        <v>0</v>
      </c>
      <c r="AY45" s="131">
        <f t="shared" si="32"/>
        <v>0</v>
      </c>
      <c r="AZ45" s="131">
        <f t="shared" si="32"/>
        <v>0</v>
      </c>
      <c r="BA45" s="131">
        <f t="shared" si="32"/>
        <v>0</v>
      </c>
      <c r="BB45" s="131">
        <f t="shared" si="32"/>
        <v>0</v>
      </c>
      <c r="BC45" s="131">
        <f t="shared" si="32"/>
        <v>0</v>
      </c>
      <c r="BD45" s="131">
        <f t="shared" si="32"/>
        <v>0</v>
      </c>
      <c r="BE45" s="131">
        <f t="shared" si="32"/>
        <v>0</v>
      </c>
      <c r="BF45" s="131">
        <f t="shared" si="32"/>
        <v>0</v>
      </c>
      <c r="BG45" s="131">
        <f t="shared" si="32"/>
        <v>0</v>
      </c>
      <c r="BH45" s="131">
        <f t="shared" si="32"/>
        <v>0</v>
      </c>
      <c r="BI45" s="131">
        <f t="shared" si="32"/>
        <v>0</v>
      </c>
      <c r="BJ45" s="131">
        <f t="shared" si="32"/>
        <v>0</v>
      </c>
      <c r="BK45" s="131">
        <f t="shared" si="32"/>
        <v>0</v>
      </c>
      <c r="BL45" s="131">
        <f t="shared" si="32"/>
        <v>0</v>
      </c>
      <c r="BM45" s="131">
        <f t="shared" si="32"/>
        <v>0</v>
      </c>
      <c r="BN45" s="131">
        <f t="shared" si="32"/>
        <v>0</v>
      </c>
      <c r="BO45" s="131">
        <f t="shared" si="32"/>
        <v>0</v>
      </c>
      <c r="BP45" s="131">
        <f t="shared" si="32"/>
        <v>0</v>
      </c>
      <c r="BQ45" s="131">
        <f t="shared" si="32"/>
        <v>0</v>
      </c>
      <c r="BR45" s="131">
        <f t="shared" si="32"/>
        <v>0</v>
      </c>
      <c r="BS45" s="131">
        <f t="shared" si="32"/>
        <v>0</v>
      </c>
      <c r="BT45" s="131">
        <f t="shared" si="32"/>
        <v>0</v>
      </c>
      <c r="BU45" s="131">
        <f t="shared" si="32"/>
        <v>0</v>
      </c>
      <c r="BV45" s="131">
        <f t="shared" ref="BV45:DL45" si="33">BV46+BV47+BV48+BV49</f>
        <v>0</v>
      </c>
      <c r="BW45" s="131">
        <f t="shared" si="33"/>
        <v>0</v>
      </c>
      <c r="BX45" s="131">
        <f t="shared" si="33"/>
        <v>0</v>
      </c>
      <c r="BY45" s="131">
        <f t="shared" si="33"/>
        <v>0</v>
      </c>
      <c r="BZ45" s="131">
        <f t="shared" si="33"/>
        <v>0</v>
      </c>
      <c r="CA45" s="131">
        <f t="shared" si="33"/>
        <v>0</v>
      </c>
      <c r="CB45" s="131">
        <f t="shared" si="33"/>
        <v>0</v>
      </c>
      <c r="CC45" s="131">
        <f t="shared" si="33"/>
        <v>0</v>
      </c>
      <c r="CD45" s="131">
        <f t="shared" si="33"/>
        <v>0</v>
      </c>
      <c r="CE45" s="131">
        <f t="shared" si="33"/>
        <v>0</v>
      </c>
      <c r="CF45" s="131">
        <f t="shared" si="33"/>
        <v>0</v>
      </c>
      <c r="CG45" s="131">
        <f t="shared" si="33"/>
        <v>0</v>
      </c>
      <c r="CH45" s="131">
        <f t="shared" si="33"/>
        <v>0</v>
      </c>
      <c r="CI45" s="131">
        <f t="shared" si="33"/>
        <v>0</v>
      </c>
      <c r="CJ45" s="131">
        <f t="shared" si="33"/>
        <v>0</v>
      </c>
      <c r="CK45" s="131">
        <f t="shared" si="33"/>
        <v>0</v>
      </c>
      <c r="CL45" s="131">
        <f t="shared" si="33"/>
        <v>0</v>
      </c>
      <c r="CM45" s="131">
        <f t="shared" si="33"/>
        <v>0</v>
      </c>
      <c r="CN45" s="131">
        <f t="shared" si="33"/>
        <v>0</v>
      </c>
      <c r="CO45" s="131">
        <f t="shared" si="33"/>
        <v>0</v>
      </c>
      <c r="CP45" s="131">
        <f t="shared" si="33"/>
        <v>0</v>
      </c>
      <c r="CQ45" s="131">
        <f t="shared" si="33"/>
        <v>0</v>
      </c>
      <c r="CR45" s="131">
        <f t="shared" si="33"/>
        <v>0</v>
      </c>
      <c r="CS45" s="131">
        <f t="shared" si="33"/>
        <v>0</v>
      </c>
      <c r="CT45" s="131">
        <f t="shared" si="33"/>
        <v>0</v>
      </c>
      <c r="CU45" s="131">
        <f t="shared" si="33"/>
        <v>0</v>
      </c>
      <c r="CV45" s="131">
        <f t="shared" si="33"/>
        <v>0</v>
      </c>
      <c r="CW45" s="131">
        <f t="shared" si="33"/>
        <v>0</v>
      </c>
      <c r="CX45" s="131">
        <f t="shared" si="33"/>
        <v>0</v>
      </c>
      <c r="CY45" s="131">
        <f t="shared" si="33"/>
        <v>0</v>
      </c>
      <c r="CZ45" s="131">
        <f t="shared" si="33"/>
        <v>0</v>
      </c>
      <c r="DA45" s="131">
        <f t="shared" si="33"/>
        <v>0</v>
      </c>
      <c r="DB45" s="131">
        <f t="shared" si="33"/>
        <v>0</v>
      </c>
      <c r="DC45" s="131">
        <f t="shared" si="33"/>
        <v>0</v>
      </c>
      <c r="DD45" s="131">
        <f t="shared" si="33"/>
        <v>0</v>
      </c>
      <c r="DE45" s="131">
        <f t="shared" si="33"/>
        <v>0</v>
      </c>
      <c r="DF45" s="131">
        <f t="shared" si="33"/>
        <v>0</v>
      </c>
      <c r="DG45" s="131">
        <f t="shared" si="33"/>
        <v>0</v>
      </c>
      <c r="DH45" s="131">
        <f t="shared" si="33"/>
        <v>0</v>
      </c>
      <c r="DI45" s="131">
        <f t="shared" si="33"/>
        <v>0</v>
      </c>
      <c r="DJ45" s="131">
        <f t="shared" si="33"/>
        <v>0</v>
      </c>
      <c r="DK45" s="131">
        <f t="shared" si="33"/>
        <v>0</v>
      </c>
      <c r="DL45" s="131">
        <f t="shared" si="33"/>
        <v>0</v>
      </c>
    </row>
    <row r="46" spans="1:116" ht="24">
      <c r="A46" s="324" t="s">
        <v>670</v>
      </c>
      <c r="B46" s="705" t="s">
        <v>927</v>
      </c>
      <c r="C46" s="706"/>
      <c r="D46" s="706"/>
      <c r="E46" s="706"/>
      <c r="F46" s="707"/>
      <c r="G46" s="345" t="s">
        <v>923</v>
      </c>
      <c r="H46" s="346">
        <v>20</v>
      </c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  <c r="CX46" s="329"/>
      <c r="CY46" s="329"/>
      <c r="CZ46" s="329"/>
      <c r="DA46" s="329"/>
      <c r="DB46" s="329"/>
      <c r="DC46" s="329"/>
      <c r="DD46" s="329"/>
      <c r="DE46" s="329"/>
      <c r="DF46" s="329"/>
      <c r="DG46" s="329"/>
      <c r="DH46" s="329"/>
      <c r="DI46" s="329"/>
      <c r="DJ46" s="329"/>
      <c r="DK46" s="329"/>
      <c r="DL46" s="329"/>
    </row>
    <row r="47" spans="1:116" ht="24">
      <c r="A47" s="324" t="s">
        <v>671</v>
      </c>
      <c r="B47" s="705" t="s">
        <v>926</v>
      </c>
      <c r="C47" s="706"/>
      <c r="D47" s="706"/>
      <c r="E47" s="706"/>
      <c r="F47" s="707"/>
      <c r="G47" s="418" t="s">
        <v>923</v>
      </c>
      <c r="H47" s="346">
        <v>102</v>
      </c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</row>
    <row r="48" spans="1:116" ht="24">
      <c r="A48" s="324" t="s">
        <v>672</v>
      </c>
      <c r="B48" s="705" t="s">
        <v>925</v>
      </c>
      <c r="C48" s="706"/>
      <c r="D48" s="706"/>
      <c r="E48" s="706"/>
      <c r="F48" s="707"/>
      <c r="G48" s="418" t="s">
        <v>923</v>
      </c>
      <c r="H48" s="346">
        <v>162</v>
      </c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  <c r="CX48" s="329"/>
      <c r="CY48" s="329"/>
      <c r="CZ48" s="329"/>
      <c r="DA48" s="329"/>
      <c r="DB48" s="329"/>
      <c r="DC48" s="329"/>
      <c r="DD48" s="329"/>
      <c r="DE48" s="329"/>
      <c r="DF48" s="329"/>
      <c r="DG48" s="329"/>
      <c r="DH48" s="329"/>
      <c r="DI48" s="329"/>
      <c r="DJ48" s="329"/>
      <c r="DK48" s="329"/>
      <c r="DL48" s="329"/>
    </row>
    <row r="49" spans="1:116" ht="24">
      <c r="A49" s="324" t="s">
        <v>673</v>
      </c>
      <c r="B49" s="705" t="s">
        <v>924</v>
      </c>
      <c r="C49" s="706"/>
      <c r="D49" s="706"/>
      <c r="E49" s="706"/>
      <c r="F49" s="707"/>
      <c r="G49" s="418" t="s">
        <v>923</v>
      </c>
      <c r="H49" s="346">
        <v>16</v>
      </c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  <c r="CY49" s="329"/>
      <c r="CZ49" s="329"/>
      <c r="DA49" s="329"/>
      <c r="DB49" s="329"/>
      <c r="DC49" s="329"/>
      <c r="DD49" s="329"/>
      <c r="DE49" s="329"/>
      <c r="DF49" s="329"/>
      <c r="DG49" s="329"/>
      <c r="DH49" s="329"/>
      <c r="DI49" s="329"/>
      <c r="DJ49" s="329"/>
      <c r="DK49" s="329"/>
      <c r="DL49" s="329"/>
    </row>
    <row r="50" spans="1:116" ht="23.25" customHeight="1">
      <c r="A50" s="324" t="s">
        <v>674</v>
      </c>
      <c r="B50" s="786" t="s">
        <v>675</v>
      </c>
      <c r="C50" s="787"/>
      <c r="D50" s="787"/>
      <c r="E50" s="787"/>
      <c r="F50" s="788"/>
      <c r="G50" s="347"/>
      <c r="H50" s="337">
        <v>58</v>
      </c>
      <c r="I50" s="131">
        <f>I51+I61+I68</f>
        <v>4</v>
      </c>
      <c r="J50" s="131">
        <f t="shared" ref="J50:BU50" si="34">J51+J61+J68</f>
        <v>4</v>
      </c>
      <c r="K50" s="131">
        <f t="shared" si="34"/>
        <v>4</v>
      </c>
      <c r="L50" s="131">
        <f t="shared" si="34"/>
        <v>4</v>
      </c>
      <c r="M50" s="131">
        <f t="shared" si="34"/>
        <v>4</v>
      </c>
      <c r="N50" s="131">
        <f t="shared" si="34"/>
        <v>4</v>
      </c>
      <c r="O50" s="131">
        <f t="shared" si="34"/>
        <v>4</v>
      </c>
      <c r="P50" s="131">
        <f t="shared" si="34"/>
        <v>4</v>
      </c>
      <c r="Q50" s="131">
        <f t="shared" si="34"/>
        <v>4</v>
      </c>
      <c r="R50" s="131">
        <f t="shared" si="34"/>
        <v>4</v>
      </c>
      <c r="S50" s="131">
        <f t="shared" si="34"/>
        <v>4</v>
      </c>
      <c r="T50" s="131">
        <f t="shared" si="34"/>
        <v>4</v>
      </c>
      <c r="U50" s="131">
        <f t="shared" si="34"/>
        <v>4</v>
      </c>
      <c r="V50" s="131">
        <f t="shared" si="34"/>
        <v>4</v>
      </c>
      <c r="W50" s="131">
        <f t="shared" si="34"/>
        <v>4</v>
      </c>
      <c r="X50" s="131">
        <f t="shared" si="34"/>
        <v>4</v>
      </c>
      <c r="Y50" s="131">
        <f t="shared" si="34"/>
        <v>4</v>
      </c>
      <c r="Z50" s="131">
        <f t="shared" si="34"/>
        <v>4</v>
      </c>
      <c r="AA50" s="131">
        <f t="shared" si="34"/>
        <v>4</v>
      </c>
      <c r="AB50" s="131">
        <f t="shared" si="34"/>
        <v>4</v>
      </c>
      <c r="AC50" s="131">
        <f t="shared" si="34"/>
        <v>4</v>
      </c>
      <c r="AD50" s="131">
        <f t="shared" si="34"/>
        <v>4</v>
      </c>
      <c r="AE50" s="131">
        <f t="shared" si="34"/>
        <v>4</v>
      </c>
      <c r="AF50" s="131">
        <f t="shared" si="34"/>
        <v>4</v>
      </c>
      <c r="AG50" s="131">
        <f t="shared" si="34"/>
        <v>4</v>
      </c>
      <c r="AH50" s="131">
        <f t="shared" si="34"/>
        <v>4</v>
      </c>
      <c r="AI50" s="131">
        <f t="shared" si="34"/>
        <v>4</v>
      </c>
      <c r="AJ50" s="131">
        <f t="shared" si="34"/>
        <v>4</v>
      </c>
      <c r="AK50" s="131">
        <f t="shared" si="34"/>
        <v>4</v>
      </c>
      <c r="AL50" s="131">
        <f t="shared" si="34"/>
        <v>4</v>
      </c>
      <c r="AM50" s="131">
        <f t="shared" si="34"/>
        <v>4</v>
      </c>
      <c r="AN50" s="131">
        <f t="shared" si="34"/>
        <v>4</v>
      </c>
      <c r="AO50" s="131">
        <f t="shared" si="34"/>
        <v>4</v>
      </c>
      <c r="AP50" s="131">
        <f t="shared" si="34"/>
        <v>4</v>
      </c>
      <c r="AQ50" s="131">
        <f t="shared" si="34"/>
        <v>4</v>
      </c>
      <c r="AR50" s="131">
        <f t="shared" si="34"/>
        <v>4</v>
      </c>
      <c r="AS50" s="131">
        <f t="shared" si="34"/>
        <v>4</v>
      </c>
      <c r="AT50" s="131">
        <f t="shared" si="34"/>
        <v>4</v>
      </c>
      <c r="AU50" s="131">
        <f t="shared" si="34"/>
        <v>4</v>
      </c>
      <c r="AV50" s="131">
        <f t="shared" si="34"/>
        <v>4</v>
      </c>
      <c r="AW50" s="131">
        <f t="shared" si="34"/>
        <v>4</v>
      </c>
      <c r="AX50" s="131">
        <f t="shared" si="34"/>
        <v>4</v>
      </c>
      <c r="AY50" s="131">
        <f t="shared" si="34"/>
        <v>4</v>
      </c>
      <c r="AZ50" s="131">
        <f t="shared" si="34"/>
        <v>4</v>
      </c>
      <c r="BA50" s="131">
        <f t="shared" si="34"/>
        <v>4</v>
      </c>
      <c r="BB50" s="131">
        <f t="shared" si="34"/>
        <v>4</v>
      </c>
      <c r="BC50" s="131">
        <f t="shared" si="34"/>
        <v>4</v>
      </c>
      <c r="BD50" s="131">
        <f t="shared" si="34"/>
        <v>4</v>
      </c>
      <c r="BE50" s="131">
        <f t="shared" si="34"/>
        <v>4</v>
      </c>
      <c r="BF50" s="131">
        <f t="shared" si="34"/>
        <v>4</v>
      </c>
      <c r="BG50" s="131">
        <f t="shared" si="34"/>
        <v>4</v>
      </c>
      <c r="BH50" s="131">
        <f t="shared" si="34"/>
        <v>4</v>
      </c>
      <c r="BI50" s="131">
        <f t="shared" si="34"/>
        <v>4</v>
      </c>
      <c r="BJ50" s="131">
        <f t="shared" si="34"/>
        <v>4</v>
      </c>
      <c r="BK50" s="131">
        <f t="shared" si="34"/>
        <v>4</v>
      </c>
      <c r="BL50" s="131">
        <f t="shared" si="34"/>
        <v>4</v>
      </c>
      <c r="BM50" s="131">
        <f t="shared" si="34"/>
        <v>4</v>
      </c>
      <c r="BN50" s="131">
        <f t="shared" si="34"/>
        <v>4</v>
      </c>
      <c r="BO50" s="131">
        <f t="shared" si="34"/>
        <v>4</v>
      </c>
      <c r="BP50" s="131">
        <f t="shared" si="34"/>
        <v>4</v>
      </c>
      <c r="BQ50" s="131">
        <f t="shared" si="34"/>
        <v>4</v>
      </c>
      <c r="BR50" s="131">
        <f t="shared" si="34"/>
        <v>4</v>
      </c>
      <c r="BS50" s="131">
        <f t="shared" si="34"/>
        <v>4</v>
      </c>
      <c r="BT50" s="131">
        <f t="shared" si="34"/>
        <v>4</v>
      </c>
      <c r="BU50" s="131">
        <f t="shared" si="34"/>
        <v>4</v>
      </c>
      <c r="BV50" s="131">
        <f t="shared" ref="BV50:DL50" si="35">BV51+BV61+BV68</f>
        <v>4</v>
      </c>
      <c r="BW50" s="131">
        <f t="shared" si="35"/>
        <v>4</v>
      </c>
      <c r="BX50" s="131">
        <f t="shared" si="35"/>
        <v>4</v>
      </c>
      <c r="BY50" s="131">
        <f t="shared" si="35"/>
        <v>4</v>
      </c>
      <c r="BZ50" s="131">
        <f t="shared" si="35"/>
        <v>4</v>
      </c>
      <c r="CA50" s="131">
        <f t="shared" si="35"/>
        <v>4</v>
      </c>
      <c r="CB50" s="131">
        <f t="shared" si="35"/>
        <v>4</v>
      </c>
      <c r="CC50" s="131">
        <f t="shared" si="35"/>
        <v>4</v>
      </c>
      <c r="CD50" s="131">
        <f t="shared" si="35"/>
        <v>4</v>
      </c>
      <c r="CE50" s="131">
        <f t="shared" si="35"/>
        <v>4</v>
      </c>
      <c r="CF50" s="131">
        <f t="shared" si="35"/>
        <v>4</v>
      </c>
      <c r="CG50" s="131">
        <f t="shared" si="35"/>
        <v>4</v>
      </c>
      <c r="CH50" s="131">
        <f t="shared" si="35"/>
        <v>4</v>
      </c>
      <c r="CI50" s="131">
        <f t="shared" si="35"/>
        <v>4</v>
      </c>
      <c r="CJ50" s="131">
        <f t="shared" si="35"/>
        <v>4</v>
      </c>
      <c r="CK50" s="131">
        <f t="shared" si="35"/>
        <v>4</v>
      </c>
      <c r="CL50" s="131">
        <f t="shared" si="35"/>
        <v>4</v>
      </c>
      <c r="CM50" s="131">
        <f t="shared" si="35"/>
        <v>4</v>
      </c>
      <c r="CN50" s="131">
        <f t="shared" si="35"/>
        <v>4</v>
      </c>
      <c r="CO50" s="131">
        <f t="shared" si="35"/>
        <v>4</v>
      </c>
      <c r="CP50" s="131">
        <f t="shared" si="35"/>
        <v>4</v>
      </c>
      <c r="CQ50" s="131">
        <f t="shared" si="35"/>
        <v>4</v>
      </c>
      <c r="CR50" s="131">
        <f t="shared" si="35"/>
        <v>4</v>
      </c>
      <c r="CS50" s="131">
        <f t="shared" si="35"/>
        <v>4</v>
      </c>
      <c r="CT50" s="131">
        <f t="shared" si="35"/>
        <v>4</v>
      </c>
      <c r="CU50" s="131">
        <f t="shared" si="35"/>
        <v>4</v>
      </c>
      <c r="CV50" s="131">
        <f t="shared" si="35"/>
        <v>4</v>
      </c>
      <c r="CW50" s="131">
        <f t="shared" si="35"/>
        <v>4</v>
      </c>
      <c r="CX50" s="131">
        <f t="shared" si="35"/>
        <v>4</v>
      </c>
      <c r="CY50" s="131">
        <f t="shared" si="35"/>
        <v>4</v>
      </c>
      <c r="CZ50" s="131">
        <f t="shared" si="35"/>
        <v>4</v>
      </c>
      <c r="DA50" s="131">
        <f t="shared" si="35"/>
        <v>4</v>
      </c>
      <c r="DB50" s="131">
        <f t="shared" si="35"/>
        <v>4</v>
      </c>
      <c r="DC50" s="131">
        <f t="shared" si="35"/>
        <v>4</v>
      </c>
      <c r="DD50" s="131">
        <f t="shared" si="35"/>
        <v>4</v>
      </c>
      <c r="DE50" s="131">
        <f t="shared" si="35"/>
        <v>4</v>
      </c>
      <c r="DF50" s="131">
        <f t="shared" si="35"/>
        <v>4</v>
      </c>
      <c r="DG50" s="131">
        <f t="shared" si="35"/>
        <v>4</v>
      </c>
      <c r="DH50" s="131">
        <f t="shared" si="35"/>
        <v>4</v>
      </c>
      <c r="DI50" s="131">
        <f t="shared" si="35"/>
        <v>4</v>
      </c>
      <c r="DJ50" s="131">
        <f t="shared" si="35"/>
        <v>4</v>
      </c>
      <c r="DK50" s="131">
        <f t="shared" si="35"/>
        <v>4</v>
      </c>
      <c r="DL50" s="131">
        <f t="shared" si="35"/>
        <v>4</v>
      </c>
    </row>
    <row r="51" spans="1:116" ht="23.25" customHeight="1">
      <c r="A51" s="684"/>
      <c r="B51" s="780" t="s">
        <v>676</v>
      </c>
      <c r="C51" s="781"/>
      <c r="D51" s="781"/>
      <c r="E51" s="781"/>
      <c r="F51" s="782"/>
      <c r="G51" s="348"/>
      <c r="H51" s="349">
        <v>20</v>
      </c>
      <c r="I51" s="131">
        <f>I52+I56+I59</f>
        <v>4</v>
      </c>
      <c r="J51" s="131">
        <f t="shared" ref="J51:BU51" si="36">J52+J56+J59</f>
        <v>4</v>
      </c>
      <c r="K51" s="131">
        <f t="shared" si="36"/>
        <v>4</v>
      </c>
      <c r="L51" s="131">
        <f t="shared" si="36"/>
        <v>4</v>
      </c>
      <c r="M51" s="131">
        <f t="shared" si="36"/>
        <v>4</v>
      </c>
      <c r="N51" s="131">
        <f t="shared" si="36"/>
        <v>4</v>
      </c>
      <c r="O51" s="131">
        <f t="shared" si="36"/>
        <v>4</v>
      </c>
      <c r="P51" s="131">
        <f t="shared" si="36"/>
        <v>4</v>
      </c>
      <c r="Q51" s="131">
        <f t="shared" si="36"/>
        <v>4</v>
      </c>
      <c r="R51" s="131">
        <f t="shared" si="36"/>
        <v>4</v>
      </c>
      <c r="S51" s="131">
        <f t="shared" si="36"/>
        <v>4</v>
      </c>
      <c r="T51" s="131">
        <f t="shared" si="36"/>
        <v>4</v>
      </c>
      <c r="U51" s="131">
        <f t="shared" si="36"/>
        <v>4</v>
      </c>
      <c r="V51" s="131">
        <f t="shared" si="36"/>
        <v>4</v>
      </c>
      <c r="W51" s="131">
        <f t="shared" si="36"/>
        <v>4</v>
      </c>
      <c r="X51" s="131">
        <f t="shared" si="36"/>
        <v>4</v>
      </c>
      <c r="Y51" s="131">
        <f t="shared" si="36"/>
        <v>4</v>
      </c>
      <c r="Z51" s="131">
        <f t="shared" si="36"/>
        <v>4</v>
      </c>
      <c r="AA51" s="131">
        <f t="shared" si="36"/>
        <v>4</v>
      </c>
      <c r="AB51" s="131">
        <f t="shared" si="36"/>
        <v>4</v>
      </c>
      <c r="AC51" s="131">
        <f t="shared" si="36"/>
        <v>4</v>
      </c>
      <c r="AD51" s="131">
        <f t="shared" si="36"/>
        <v>4</v>
      </c>
      <c r="AE51" s="131">
        <f t="shared" si="36"/>
        <v>4</v>
      </c>
      <c r="AF51" s="131">
        <f t="shared" si="36"/>
        <v>4</v>
      </c>
      <c r="AG51" s="131">
        <f t="shared" si="36"/>
        <v>4</v>
      </c>
      <c r="AH51" s="131">
        <f t="shared" si="36"/>
        <v>4</v>
      </c>
      <c r="AI51" s="131">
        <f t="shared" si="36"/>
        <v>4</v>
      </c>
      <c r="AJ51" s="131">
        <f t="shared" si="36"/>
        <v>4</v>
      </c>
      <c r="AK51" s="131">
        <f t="shared" si="36"/>
        <v>4</v>
      </c>
      <c r="AL51" s="131">
        <f t="shared" si="36"/>
        <v>4</v>
      </c>
      <c r="AM51" s="131">
        <f t="shared" si="36"/>
        <v>4</v>
      </c>
      <c r="AN51" s="131">
        <f t="shared" si="36"/>
        <v>4</v>
      </c>
      <c r="AO51" s="131">
        <f t="shared" si="36"/>
        <v>4</v>
      </c>
      <c r="AP51" s="131">
        <f t="shared" si="36"/>
        <v>4</v>
      </c>
      <c r="AQ51" s="131">
        <f t="shared" si="36"/>
        <v>4</v>
      </c>
      <c r="AR51" s="131">
        <f t="shared" si="36"/>
        <v>4</v>
      </c>
      <c r="AS51" s="131">
        <f t="shared" si="36"/>
        <v>4</v>
      </c>
      <c r="AT51" s="131">
        <f t="shared" si="36"/>
        <v>4</v>
      </c>
      <c r="AU51" s="131">
        <f t="shared" si="36"/>
        <v>4</v>
      </c>
      <c r="AV51" s="131">
        <f t="shared" si="36"/>
        <v>4</v>
      </c>
      <c r="AW51" s="131">
        <f t="shared" si="36"/>
        <v>4</v>
      </c>
      <c r="AX51" s="131">
        <f t="shared" si="36"/>
        <v>4</v>
      </c>
      <c r="AY51" s="131">
        <f t="shared" si="36"/>
        <v>4</v>
      </c>
      <c r="AZ51" s="131">
        <f t="shared" si="36"/>
        <v>4</v>
      </c>
      <c r="BA51" s="131">
        <f t="shared" si="36"/>
        <v>4</v>
      </c>
      <c r="BB51" s="131">
        <f t="shared" si="36"/>
        <v>4</v>
      </c>
      <c r="BC51" s="131">
        <f t="shared" si="36"/>
        <v>4</v>
      </c>
      <c r="BD51" s="131">
        <f t="shared" si="36"/>
        <v>4</v>
      </c>
      <c r="BE51" s="131">
        <f t="shared" si="36"/>
        <v>4</v>
      </c>
      <c r="BF51" s="131">
        <f t="shared" si="36"/>
        <v>4</v>
      </c>
      <c r="BG51" s="131">
        <f t="shared" si="36"/>
        <v>4</v>
      </c>
      <c r="BH51" s="131">
        <f t="shared" si="36"/>
        <v>4</v>
      </c>
      <c r="BI51" s="131">
        <f t="shared" si="36"/>
        <v>4</v>
      </c>
      <c r="BJ51" s="131">
        <f t="shared" si="36"/>
        <v>4</v>
      </c>
      <c r="BK51" s="131">
        <f t="shared" si="36"/>
        <v>4</v>
      </c>
      <c r="BL51" s="131">
        <f t="shared" si="36"/>
        <v>4</v>
      </c>
      <c r="BM51" s="131">
        <f t="shared" si="36"/>
        <v>4</v>
      </c>
      <c r="BN51" s="131">
        <f t="shared" si="36"/>
        <v>4</v>
      </c>
      <c r="BO51" s="131">
        <f t="shared" si="36"/>
        <v>4</v>
      </c>
      <c r="BP51" s="131">
        <f t="shared" si="36"/>
        <v>4</v>
      </c>
      <c r="BQ51" s="131">
        <f t="shared" si="36"/>
        <v>4</v>
      </c>
      <c r="BR51" s="131">
        <f t="shared" si="36"/>
        <v>4</v>
      </c>
      <c r="BS51" s="131">
        <f t="shared" si="36"/>
        <v>4</v>
      </c>
      <c r="BT51" s="131">
        <f t="shared" si="36"/>
        <v>4</v>
      </c>
      <c r="BU51" s="131">
        <f t="shared" si="36"/>
        <v>4</v>
      </c>
      <c r="BV51" s="131">
        <f t="shared" ref="BV51:DL51" si="37">BV52+BV56+BV59</f>
        <v>4</v>
      </c>
      <c r="BW51" s="131">
        <f t="shared" si="37"/>
        <v>4</v>
      </c>
      <c r="BX51" s="131">
        <f t="shared" si="37"/>
        <v>4</v>
      </c>
      <c r="BY51" s="131">
        <f t="shared" si="37"/>
        <v>4</v>
      </c>
      <c r="BZ51" s="131">
        <f t="shared" si="37"/>
        <v>4</v>
      </c>
      <c r="CA51" s="131">
        <f t="shared" si="37"/>
        <v>4</v>
      </c>
      <c r="CB51" s="131">
        <f t="shared" si="37"/>
        <v>4</v>
      </c>
      <c r="CC51" s="131">
        <f t="shared" si="37"/>
        <v>4</v>
      </c>
      <c r="CD51" s="131">
        <f t="shared" si="37"/>
        <v>4</v>
      </c>
      <c r="CE51" s="131">
        <f t="shared" si="37"/>
        <v>4</v>
      </c>
      <c r="CF51" s="131">
        <f t="shared" si="37"/>
        <v>4</v>
      </c>
      <c r="CG51" s="131">
        <f t="shared" si="37"/>
        <v>4</v>
      </c>
      <c r="CH51" s="131">
        <f t="shared" si="37"/>
        <v>4</v>
      </c>
      <c r="CI51" s="131">
        <f t="shared" si="37"/>
        <v>4</v>
      </c>
      <c r="CJ51" s="131">
        <f t="shared" si="37"/>
        <v>4</v>
      </c>
      <c r="CK51" s="131">
        <f t="shared" si="37"/>
        <v>4</v>
      </c>
      <c r="CL51" s="131">
        <f t="shared" si="37"/>
        <v>4</v>
      </c>
      <c r="CM51" s="131">
        <f t="shared" si="37"/>
        <v>4</v>
      </c>
      <c r="CN51" s="131">
        <f t="shared" si="37"/>
        <v>4</v>
      </c>
      <c r="CO51" s="131">
        <f t="shared" si="37"/>
        <v>4</v>
      </c>
      <c r="CP51" s="131">
        <f t="shared" si="37"/>
        <v>4</v>
      </c>
      <c r="CQ51" s="131">
        <f t="shared" si="37"/>
        <v>4</v>
      </c>
      <c r="CR51" s="131">
        <f t="shared" si="37"/>
        <v>4</v>
      </c>
      <c r="CS51" s="131">
        <f t="shared" si="37"/>
        <v>4</v>
      </c>
      <c r="CT51" s="131">
        <f t="shared" si="37"/>
        <v>4</v>
      </c>
      <c r="CU51" s="131">
        <f t="shared" si="37"/>
        <v>4</v>
      </c>
      <c r="CV51" s="131">
        <f t="shared" si="37"/>
        <v>4</v>
      </c>
      <c r="CW51" s="131">
        <f t="shared" si="37"/>
        <v>4</v>
      </c>
      <c r="CX51" s="131">
        <f t="shared" si="37"/>
        <v>4</v>
      </c>
      <c r="CY51" s="131">
        <f t="shared" si="37"/>
        <v>4</v>
      </c>
      <c r="CZ51" s="131">
        <f t="shared" si="37"/>
        <v>4</v>
      </c>
      <c r="DA51" s="131">
        <f t="shared" si="37"/>
        <v>4</v>
      </c>
      <c r="DB51" s="131">
        <f t="shared" si="37"/>
        <v>4</v>
      </c>
      <c r="DC51" s="131">
        <f t="shared" si="37"/>
        <v>4</v>
      </c>
      <c r="DD51" s="131">
        <f t="shared" si="37"/>
        <v>4</v>
      </c>
      <c r="DE51" s="131">
        <f t="shared" si="37"/>
        <v>4</v>
      </c>
      <c r="DF51" s="131">
        <f t="shared" si="37"/>
        <v>4</v>
      </c>
      <c r="DG51" s="131">
        <f t="shared" si="37"/>
        <v>4</v>
      </c>
      <c r="DH51" s="131">
        <f t="shared" si="37"/>
        <v>4</v>
      </c>
      <c r="DI51" s="131">
        <f t="shared" si="37"/>
        <v>4</v>
      </c>
      <c r="DJ51" s="131">
        <f t="shared" si="37"/>
        <v>4</v>
      </c>
      <c r="DK51" s="131">
        <f t="shared" si="37"/>
        <v>4</v>
      </c>
      <c r="DL51" s="131">
        <f t="shared" si="37"/>
        <v>4</v>
      </c>
    </row>
    <row r="52" spans="1:116" ht="23.25" customHeight="1">
      <c r="A52" s="701"/>
      <c r="B52" s="783" t="s">
        <v>677</v>
      </c>
      <c r="C52" s="784"/>
      <c r="D52" s="784"/>
      <c r="E52" s="784"/>
      <c r="F52" s="785"/>
      <c r="G52" s="350"/>
      <c r="H52" s="351">
        <v>10</v>
      </c>
      <c r="I52" s="131">
        <f>I53+I54</f>
        <v>2</v>
      </c>
      <c r="J52" s="131">
        <f t="shared" ref="J52:BU52" si="38">J53+J54</f>
        <v>2</v>
      </c>
      <c r="K52" s="131">
        <f t="shared" si="38"/>
        <v>2</v>
      </c>
      <c r="L52" s="131">
        <f t="shared" si="38"/>
        <v>2</v>
      </c>
      <c r="M52" s="131">
        <f t="shared" si="38"/>
        <v>2</v>
      </c>
      <c r="N52" s="131">
        <f t="shared" si="38"/>
        <v>2</v>
      </c>
      <c r="O52" s="131">
        <f t="shared" si="38"/>
        <v>2</v>
      </c>
      <c r="P52" s="131">
        <f t="shared" si="38"/>
        <v>2</v>
      </c>
      <c r="Q52" s="131">
        <f t="shared" si="38"/>
        <v>2</v>
      </c>
      <c r="R52" s="131">
        <f t="shared" si="38"/>
        <v>2</v>
      </c>
      <c r="S52" s="131">
        <f t="shared" si="38"/>
        <v>2</v>
      </c>
      <c r="T52" s="131">
        <f t="shared" si="38"/>
        <v>2</v>
      </c>
      <c r="U52" s="131">
        <f t="shared" si="38"/>
        <v>2</v>
      </c>
      <c r="V52" s="131">
        <f t="shared" si="38"/>
        <v>2</v>
      </c>
      <c r="W52" s="131">
        <f t="shared" si="38"/>
        <v>2</v>
      </c>
      <c r="X52" s="131">
        <f t="shared" si="38"/>
        <v>2</v>
      </c>
      <c r="Y52" s="131">
        <f t="shared" si="38"/>
        <v>2</v>
      </c>
      <c r="Z52" s="131">
        <f t="shared" si="38"/>
        <v>2</v>
      </c>
      <c r="AA52" s="131">
        <f t="shared" si="38"/>
        <v>2</v>
      </c>
      <c r="AB52" s="131">
        <f t="shared" si="38"/>
        <v>2</v>
      </c>
      <c r="AC52" s="131">
        <f t="shared" si="38"/>
        <v>2</v>
      </c>
      <c r="AD52" s="131">
        <f t="shared" si="38"/>
        <v>2</v>
      </c>
      <c r="AE52" s="131">
        <f t="shared" si="38"/>
        <v>2</v>
      </c>
      <c r="AF52" s="131">
        <f t="shared" si="38"/>
        <v>2</v>
      </c>
      <c r="AG52" s="131">
        <f t="shared" si="38"/>
        <v>2</v>
      </c>
      <c r="AH52" s="131">
        <f t="shared" si="38"/>
        <v>2</v>
      </c>
      <c r="AI52" s="131">
        <f t="shared" si="38"/>
        <v>2</v>
      </c>
      <c r="AJ52" s="131">
        <f t="shared" si="38"/>
        <v>2</v>
      </c>
      <c r="AK52" s="131">
        <f t="shared" si="38"/>
        <v>2</v>
      </c>
      <c r="AL52" s="131">
        <f t="shared" si="38"/>
        <v>2</v>
      </c>
      <c r="AM52" s="131">
        <f t="shared" si="38"/>
        <v>2</v>
      </c>
      <c r="AN52" s="131">
        <f t="shared" si="38"/>
        <v>2</v>
      </c>
      <c r="AO52" s="131">
        <f t="shared" si="38"/>
        <v>2</v>
      </c>
      <c r="AP52" s="131">
        <f t="shared" si="38"/>
        <v>2</v>
      </c>
      <c r="AQ52" s="131">
        <f t="shared" si="38"/>
        <v>2</v>
      </c>
      <c r="AR52" s="131">
        <f t="shared" si="38"/>
        <v>2</v>
      </c>
      <c r="AS52" s="131">
        <f t="shared" si="38"/>
        <v>2</v>
      </c>
      <c r="AT52" s="131">
        <f t="shared" si="38"/>
        <v>2</v>
      </c>
      <c r="AU52" s="131">
        <f t="shared" si="38"/>
        <v>2</v>
      </c>
      <c r="AV52" s="131">
        <f t="shared" si="38"/>
        <v>2</v>
      </c>
      <c r="AW52" s="131">
        <f t="shared" si="38"/>
        <v>2</v>
      </c>
      <c r="AX52" s="131">
        <f t="shared" si="38"/>
        <v>2</v>
      </c>
      <c r="AY52" s="131">
        <f t="shared" si="38"/>
        <v>2</v>
      </c>
      <c r="AZ52" s="131">
        <f t="shared" si="38"/>
        <v>2</v>
      </c>
      <c r="BA52" s="131">
        <f t="shared" si="38"/>
        <v>2</v>
      </c>
      <c r="BB52" s="131">
        <f t="shared" si="38"/>
        <v>2</v>
      </c>
      <c r="BC52" s="131">
        <f t="shared" si="38"/>
        <v>2</v>
      </c>
      <c r="BD52" s="131">
        <f t="shared" si="38"/>
        <v>2</v>
      </c>
      <c r="BE52" s="131">
        <f t="shared" si="38"/>
        <v>2</v>
      </c>
      <c r="BF52" s="131">
        <f t="shared" si="38"/>
        <v>2</v>
      </c>
      <c r="BG52" s="131">
        <f t="shared" si="38"/>
        <v>2</v>
      </c>
      <c r="BH52" s="131">
        <f t="shared" si="38"/>
        <v>2</v>
      </c>
      <c r="BI52" s="131">
        <f t="shared" si="38"/>
        <v>2</v>
      </c>
      <c r="BJ52" s="131">
        <f t="shared" si="38"/>
        <v>2</v>
      </c>
      <c r="BK52" s="131">
        <f t="shared" si="38"/>
        <v>2</v>
      </c>
      <c r="BL52" s="131">
        <f t="shared" si="38"/>
        <v>2</v>
      </c>
      <c r="BM52" s="131">
        <f t="shared" si="38"/>
        <v>2</v>
      </c>
      <c r="BN52" s="131">
        <f t="shared" si="38"/>
        <v>2</v>
      </c>
      <c r="BO52" s="131">
        <f t="shared" si="38"/>
        <v>2</v>
      </c>
      <c r="BP52" s="131">
        <f t="shared" si="38"/>
        <v>2</v>
      </c>
      <c r="BQ52" s="131">
        <f t="shared" si="38"/>
        <v>2</v>
      </c>
      <c r="BR52" s="131">
        <f t="shared" si="38"/>
        <v>2</v>
      </c>
      <c r="BS52" s="131">
        <f t="shared" si="38"/>
        <v>2</v>
      </c>
      <c r="BT52" s="131">
        <f t="shared" si="38"/>
        <v>2</v>
      </c>
      <c r="BU52" s="131">
        <f t="shared" si="38"/>
        <v>2</v>
      </c>
      <c r="BV52" s="131">
        <f t="shared" ref="BV52:DL52" si="39">BV53+BV54</f>
        <v>2</v>
      </c>
      <c r="BW52" s="131">
        <f t="shared" si="39"/>
        <v>2</v>
      </c>
      <c r="BX52" s="131">
        <f t="shared" si="39"/>
        <v>2</v>
      </c>
      <c r="BY52" s="131">
        <f t="shared" si="39"/>
        <v>2</v>
      </c>
      <c r="BZ52" s="131">
        <f t="shared" si="39"/>
        <v>2</v>
      </c>
      <c r="CA52" s="131">
        <f t="shared" si="39"/>
        <v>2</v>
      </c>
      <c r="CB52" s="131">
        <f t="shared" si="39"/>
        <v>2</v>
      </c>
      <c r="CC52" s="131">
        <f t="shared" si="39"/>
        <v>2</v>
      </c>
      <c r="CD52" s="131">
        <f t="shared" si="39"/>
        <v>2</v>
      </c>
      <c r="CE52" s="131">
        <f t="shared" si="39"/>
        <v>2</v>
      </c>
      <c r="CF52" s="131">
        <f t="shared" si="39"/>
        <v>2</v>
      </c>
      <c r="CG52" s="131">
        <f t="shared" si="39"/>
        <v>2</v>
      </c>
      <c r="CH52" s="131">
        <f t="shared" si="39"/>
        <v>2</v>
      </c>
      <c r="CI52" s="131">
        <f t="shared" si="39"/>
        <v>2</v>
      </c>
      <c r="CJ52" s="131">
        <f t="shared" si="39"/>
        <v>2</v>
      </c>
      <c r="CK52" s="131">
        <f t="shared" si="39"/>
        <v>2</v>
      </c>
      <c r="CL52" s="131">
        <f t="shared" si="39"/>
        <v>2</v>
      </c>
      <c r="CM52" s="131">
        <f t="shared" si="39"/>
        <v>2</v>
      </c>
      <c r="CN52" s="131">
        <f t="shared" si="39"/>
        <v>2</v>
      </c>
      <c r="CO52" s="131">
        <f t="shared" si="39"/>
        <v>2</v>
      </c>
      <c r="CP52" s="131">
        <f t="shared" si="39"/>
        <v>2</v>
      </c>
      <c r="CQ52" s="131">
        <f t="shared" si="39"/>
        <v>2</v>
      </c>
      <c r="CR52" s="131">
        <f t="shared" si="39"/>
        <v>2</v>
      </c>
      <c r="CS52" s="131">
        <f t="shared" si="39"/>
        <v>2</v>
      </c>
      <c r="CT52" s="131">
        <f t="shared" si="39"/>
        <v>2</v>
      </c>
      <c r="CU52" s="131">
        <f t="shared" si="39"/>
        <v>2</v>
      </c>
      <c r="CV52" s="131">
        <f t="shared" si="39"/>
        <v>2</v>
      </c>
      <c r="CW52" s="131">
        <f t="shared" si="39"/>
        <v>2</v>
      </c>
      <c r="CX52" s="131">
        <f t="shared" si="39"/>
        <v>2</v>
      </c>
      <c r="CY52" s="131">
        <f t="shared" si="39"/>
        <v>2</v>
      </c>
      <c r="CZ52" s="131">
        <f t="shared" si="39"/>
        <v>2</v>
      </c>
      <c r="DA52" s="131">
        <f t="shared" si="39"/>
        <v>2</v>
      </c>
      <c r="DB52" s="131">
        <f t="shared" si="39"/>
        <v>2</v>
      </c>
      <c r="DC52" s="131">
        <f t="shared" si="39"/>
        <v>2</v>
      </c>
      <c r="DD52" s="131">
        <f t="shared" si="39"/>
        <v>2</v>
      </c>
      <c r="DE52" s="131">
        <f t="shared" si="39"/>
        <v>2</v>
      </c>
      <c r="DF52" s="131">
        <f t="shared" si="39"/>
        <v>2</v>
      </c>
      <c r="DG52" s="131">
        <f t="shared" si="39"/>
        <v>2</v>
      </c>
      <c r="DH52" s="131">
        <f t="shared" si="39"/>
        <v>2</v>
      </c>
      <c r="DI52" s="131">
        <f t="shared" si="39"/>
        <v>2</v>
      </c>
      <c r="DJ52" s="131">
        <f t="shared" si="39"/>
        <v>2</v>
      </c>
      <c r="DK52" s="131">
        <f t="shared" si="39"/>
        <v>2</v>
      </c>
      <c r="DL52" s="131">
        <f t="shared" si="39"/>
        <v>2</v>
      </c>
    </row>
    <row r="53" spans="1:116" ht="24">
      <c r="A53" s="701"/>
      <c r="B53" s="705" t="s">
        <v>678</v>
      </c>
      <c r="C53" s="706"/>
      <c r="D53" s="706"/>
      <c r="E53" s="706"/>
      <c r="F53" s="707"/>
      <c r="G53" s="352"/>
      <c r="H53" s="324">
        <v>2</v>
      </c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329"/>
      <c r="CG53" s="329"/>
      <c r="CH53" s="329"/>
      <c r="CI53" s="329"/>
      <c r="CJ53" s="329"/>
      <c r="CK53" s="329"/>
      <c r="CL53" s="329"/>
      <c r="CM53" s="329"/>
      <c r="CN53" s="329"/>
      <c r="CO53" s="329"/>
      <c r="CP53" s="329"/>
      <c r="CQ53" s="329"/>
      <c r="CR53" s="329"/>
      <c r="CS53" s="329"/>
      <c r="CT53" s="329"/>
      <c r="CU53" s="329"/>
      <c r="CV53" s="329"/>
      <c r="CW53" s="329"/>
      <c r="CX53" s="329"/>
      <c r="CY53" s="329"/>
      <c r="CZ53" s="329"/>
      <c r="DA53" s="329"/>
      <c r="DB53" s="329"/>
      <c r="DC53" s="329"/>
      <c r="DD53" s="329"/>
      <c r="DE53" s="329"/>
      <c r="DF53" s="329"/>
      <c r="DG53" s="329"/>
      <c r="DH53" s="329"/>
      <c r="DI53" s="329"/>
      <c r="DJ53" s="329"/>
      <c r="DK53" s="329"/>
      <c r="DL53" s="329"/>
    </row>
    <row r="54" spans="1:116" ht="71.25" customHeight="1">
      <c r="A54" s="701"/>
      <c r="B54" s="705" t="s">
        <v>679</v>
      </c>
      <c r="C54" s="706"/>
      <c r="D54" s="706"/>
      <c r="E54" s="706"/>
      <c r="F54" s="707"/>
      <c r="G54" s="352"/>
      <c r="H54" s="324">
        <v>8</v>
      </c>
      <c r="I54" s="131">
        <f>IF(I55&gt;=90,8,IF(I55&gt;=80,6,IF(I55&gt;=70,4,IF(I55&lt;70,2))))</f>
        <v>2</v>
      </c>
      <c r="J54" s="131">
        <f t="shared" ref="J54:BU54" si="40">IF(J55&gt;=90,8,IF(J55&gt;=80,6,IF(J55&gt;=70,4,IF(J55&lt;70,2))))</f>
        <v>2</v>
      </c>
      <c r="K54" s="131">
        <f t="shared" si="40"/>
        <v>2</v>
      </c>
      <c r="L54" s="131">
        <f t="shared" si="40"/>
        <v>2</v>
      </c>
      <c r="M54" s="131">
        <f t="shared" si="40"/>
        <v>2</v>
      </c>
      <c r="N54" s="131">
        <f t="shared" si="40"/>
        <v>2</v>
      </c>
      <c r="O54" s="131">
        <f t="shared" si="40"/>
        <v>2</v>
      </c>
      <c r="P54" s="131">
        <f t="shared" si="40"/>
        <v>2</v>
      </c>
      <c r="Q54" s="131">
        <f t="shared" si="40"/>
        <v>2</v>
      </c>
      <c r="R54" s="131">
        <f t="shared" si="40"/>
        <v>2</v>
      </c>
      <c r="S54" s="131">
        <f t="shared" si="40"/>
        <v>2</v>
      </c>
      <c r="T54" s="131">
        <f t="shared" si="40"/>
        <v>2</v>
      </c>
      <c r="U54" s="131">
        <f t="shared" si="40"/>
        <v>2</v>
      </c>
      <c r="V54" s="131">
        <f t="shared" si="40"/>
        <v>2</v>
      </c>
      <c r="W54" s="131">
        <f t="shared" si="40"/>
        <v>2</v>
      </c>
      <c r="X54" s="131">
        <f t="shared" si="40"/>
        <v>2</v>
      </c>
      <c r="Y54" s="131">
        <f t="shared" si="40"/>
        <v>2</v>
      </c>
      <c r="Z54" s="131">
        <f t="shared" si="40"/>
        <v>2</v>
      </c>
      <c r="AA54" s="131">
        <f t="shared" si="40"/>
        <v>2</v>
      </c>
      <c r="AB54" s="131">
        <f t="shared" si="40"/>
        <v>2</v>
      </c>
      <c r="AC54" s="131">
        <f t="shared" si="40"/>
        <v>2</v>
      </c>
      <c r="AD54" s="131">
        <f t="shared" si="40"/>
        <v>2</v>
      </c>
      <c r="AE54" s="131">
        <f t="shared" si="40"/>
        <v>2</v>
      </c>
      <c r="AF54" s="131">
        <f t="shared" si="40"/>
        <v>2</v>
      </c>
      <c r="AG54" s="131">
        <f t="shared" si="40"/>
        <v>2</v>
      </c>
      <c r="AH54" s="131">
        <f t="shared" si="40"/>
        <v>2</v>
      </c>
      <c r="AI54" s="131">
        <f t="shared" si="40"/>
        <v>2</v>
      </c>
      <c r="AJ54" s="131">
        <f t="shared" si="40"/>
        <v>2</v>
      </c>
      <c r="AK54" s="131">
        <f t="shared" si="40"/>
        <v>2</v>
      </c>
      <c r="AL54" s="131">
        <f t="shared" si="40"/>
        <v>2</v>
      </c>
      <c r="AM54" s="131">
        <f t="shared" si="40"/>
        <v>2</v>
      </c>
      <c r="AN54" s="131">
        <f t="shared" si="40"/>
        <v>2</v>
      </c>
      <c r="AO54" s="131">
        <f t="shared" si="40"/>
        <v>2</v>
      </c>
      <c r="AP54" s="131">
        <f t="shared" si="40"/>
        <v>2</v>
      </c>
      <c r="AQ54" s="131">
        <f t="shared" si="40"/>
        <v>2</v>
      </c>
      <c r="AR54" s="131">
        <f t="shared" si="40"/>
        <v>2</v>
      </c>
      <c r="AS54" s="131">
        <f t="shared" si="40"/>
        <v>2</v>
      </c>
      <c r="AT54" s="131">
        <f t="shared" si="40"/>
        <v>2</v>
      </c>
      <c r="AU54" s="131">
        <f t="shared" si="40"/>
        <v>2</v>
      </c>
      <c r="AV54" s="131">
        <f t="shared" si="40"/>
        <v>2</v>
      </c>
      <c r="AW54" s="131">
        <f t="shared" si="40"/>
        <v>2</v>
      </c>
      <c r="AX54" s="131">
        <f t="shared" si="40"/>
        <v>2</v>
      </c>
      <c r="AY54" s="131">
        <f t="shared" si="40"/>
        <v>2</v>
      </c>
      <c r="AZ54" s="131">
        <f t="shared" si="40"/>
        <v>2</v>
      </c>
      <c r="BA54" s="131">
        <f t="shared" si="40"/>
        <v>2</v>
      </c>
      <c r="BB54" s="131">
        <f t="shared" si="40"/>
        <v>2</v>
      </c>
      <c r="BC54" s="131">
        <f t="shared" si="40"/>
        <v>2</v>
      </c>
      <c r="BD54" s="131">
        <f t="shared" si="40"/>
        <v>2</v>
      </c>
      <c r="BE54" s="131">
        <f t="shared" si="40"/>
        <v>2</v>
      </c>
      <c r="BF54" s="131">
        <f t="shared" si="40"/>
        <v>2</v>
      </c>
      <c r="BG54" s="131">
        <f t="shared" si="40"/>
        <v>2</v>
      </c>
      <c r="BH54" s="131">
        <f t="shared" si="40"/>
        <v>2</v>
      </c>
      <c r="BI54" s="131">
        <f t="shared" si="40"/>
        <v>2</v>
      </c>
      <c r="BJ54" s="131">
        <f t="shared" si="40"/>
        <v>2</v>
      </c>
      <c r="BK54" s="131">
        <f t="shared" si="40"/>
        <v>2</v>
      </c>
      <c r="BL54" s="131">
        <f t="shared" si="40"/>
        <v>2</v>
      </c>
      <c r="BM54" s="131">
        <f t="shared" si="40"/>
        <v>2</v>
      </c>
      <c r="BN54" s="131">
        <f t="shared" si="40"/>
        <v>2</v>
      </c>
      <c r="BO54" s="131">
        <f t="shared" si="40"/>
        <v>2</v>
      </c>
      <c r="BP54" s="131">
        <f t="shared" si="40"/>
        <v>2</v>
      </c>
      <c r="BQ54" s="131">
        <f t="shared" si="40"/>
        <v>2</v>
      </c>
      <c r="BR54" s="131">
        <f t="shared" si="40"/>
        <v>2</v>
      </c>
      <c r="BS54" s="131">
        <f t="shared" si="40"/>
        <v>2</v>
      </c>
      <c r="BT54" s="131">
        <f t="shared" si="40"/>
        <v>2</v>
      </c>
      <c r="BU54" s="131">
        <f t="shared" si="40"/>
        <v>2</v>
      </c>
      <c r="BV54" s="131">
        <f t="shared" ref="BV54:DL54" si="41">IF(BV55&gt;=90,8,IF(BV55&gt;=80,6,IF(BV55&gt;=70,4,IF(BV55&lt;70,2))))</f>
        <v>2</v>
      </c>
      <c r="BW54" s="131">
        <f t="shared" si="41"/>
        <v>2</v>
      </c>
      <c r="BX54" s="131">
        <f t="shared" si="41"/>
        <v>2</v>
      </c>
      <c r="BY54" s="131">
        <f t="shared" si="41"/>
        <v>2</v>
      </c>
      <c r="BZ54" s="131">
        <f t="shared" si="41"/>
        <v>2</v>
      </c>
      <c r="CA54" s="131">
        <f t="shared" si="41"/>
        <v>2</v>
      </c>
      <c r="CB54" s="131">
        <f t="shared" si="41"/>
        <v>2</v>
      </c>
      <c r="CC54" s="131">
        <f t="shared" si="41"/>
        <v>2</v>
      </c>
      <c r="CD54" s="131">
        <f t="shared" si="41"/>
        <v>2</v>
      </c>
      <c r="CE54" s="131">
        <f t="shared" si="41"/>
        <v>2</v>
      </c>
      <c r="CF54" s="131">
        <f t="shared" si="41"/>
        <v>2</v>
      </c>
      <c r="CG54" s="131">
        <f t="shared" si="41"/>
        <v>2</v>
      </c>
      <c r="CH54" s="131">
        <f t="shared" si="41"/>
        <v>2</v>
      </c>
      <c r="CI54" s="131">
        <f t="shared" si="41"/>
        <v>2</v>
      </c>
      <c r="CJ54" s="131">
        <f t="shared" si="41"/>
        <v>2</v>
      </c>
      <c r="CK54" s="131">
        <f t="shared" si="41"/>
        <v>2</v>
      </c>
      <c r="CL54" s="131">
        <f t="shared" si="41"/>
        <v>2</v>
      </c>
      <c r="CM54" s="131">
        <f t="shared" si="41"/>
        <v>2</v>
      </c>
      <c r="CN54" s="131">
        <f t="shared" si="41"/>
        <v>2</v>
      </c>
      <c r="CO54" s="131">
        <f t="shared" si="41"/>
        <v>2</v>
      </c>
      <c r="CP54" s="131">
        <f t="shared" si="41"/>
        <v>2</v>
      </c>
      <c r="CQ54" s="131">
        <f t="shared" si="41"/>
        <v>2</v>
      </c>
      <c r="CR54" s="131">
        <f t="shared" si="41"/>
        <v>2</v>
      </c>
      <c r="CS54" s="131">
        <f t="shared" si="41"/>
        <v>2</v>
      </c>
      <c r="CT54" s="131">
        <f t="shared" si="41"/>
        <v>2</v>
      </c>
      <c r="CU54" s="131">
        <f t="shared" si="41"/>
        <v>2</v>
      </c>
      <c r="CV54" s="131">
        <f t="shared" si="41"/>
        <v>2</v>
      </c>
      <c r="CW54" s="131">
        <f t="shared" si="41"/>
        <v>2</v>
      </c>
      <c r="CX54" s="131">
        <f t="shared" si="41"/>
        <v>2</v>
      </c>
      <c r="CY54" s="131">
        <f t="shared" si="41"/>
        <v>2</v>
      </c>
      <c r="CZ54" s="131">
        <f t="shared" si="41"/>
        <v>2</v>
      </c>
      <c r="DA54" s="131">
        <f t="shared" si="41"/>
        <v>2</v>
      </c>
      <c r="DB54" s="131">
        <f t="shared" si="41"/>
        <v>2</v>
      </c>
      <c r="DC54" s="131">
        <f t="shared" si="41"/>
        <v>2</v>
      </c>
      <c r="DD54" s="131">
        <f t="shared" si="41"/>
        <v>2</v>
      </c>
      <c r="DE54" s="131">
        <f t="shared" si="41"/>
        <v>2</v>
      </c>
      <c r="DF54" s="131">
        <f t="shared" si="41"/>
        <v>2</v>
      </c>
      <c r="DG54" s="131">
        <f t="shared" si="41"/>
        <v>2</v>
      </c>
      <c r="DH54" s="131">
        <f t="shared" si="41"/>
        <v>2</v>
      </c>
      <c r="DI54" s="131">
        <f t="shared" si="41"/>
        <v>2</v>
      </c>
      <c r="DJ54" s="131">
        <f t="shared" si="41"/>
        <v>2</v>
      </c>
      <c r="DK54" s="131">
        <f t="shared" si="41"/>
        <v>2</v>
      </c>
      <c r="DL54" s="131">
        <f t="shared" si="41"/>
        <v>2</v>
      </c>
    </row>
    <row r="55" spans="1:116" ht="98.25" customHeight="1">
      <c r="A55" s="701"/>
      <c r="B55" s="353" t="s">
        <v>680</v>
      </c>
      <c r="C55" s="354"/>
      <c r="D55" s="354"/>
      <c r="E55" s="354"/>
      <c r="F55" s="355"/>
      <c r="G55" s="352"/>
      <c r="H55" s="324" t="s">
        <v>68</v>
      </c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29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  <c r="CN55" s="329"/>
      <c r="CO55" s="329"/>
      <c r="CP55" s="329"/>
      <c r="CQ55" s="329"/>
      <c r="CR55" s="329"/>
      <c r="CS55" s="329"/>
      <c r="CT55" s="329"/>
      <c r="CU55" s="329"/>
      <c r="CV55" s="329"/>
      <c r="CW55" s="329"/>
      <c r="CX55" s="329"/>
      <c r="CY55" s="329"/>
      <c r="CZ55" s="329"/>
      <c r="DA55" s="329"/>
      <c r="DB55" s="329"/>
      <c r="DC55" s="329"/>
      <c r="DD55" s="329"/>
      <c r="DE55" s="329"/>
      <c r="DF55" s="329"/>
      <c r="DG55" s="329"/>
      <c r="DH55" s="329"/>
      <c r="DI55" s="329"/>
      <c r="DJ55" s="329"/>
      <c r="DK55" s="329"/>
      <c r="DL55" s="329"/>
    </row>
    <row r="56" spans="1:116" ht="27" customHeight="1">
      <c r="A56" s="701"/>
      <c r="B56" s="783" t="s">
        <v>681</v>
      </c>
      <c r="C56" s="784"/>
      <c r="D56" s="784"/>
      <c r="E56" s="784"/>
      <c r="F56" s="785"/>
      <c r="G56" s="350"/>
      <c r="H56" s="351">
        <v>5</v>
      </c>
      <c r="I56" s="131">
        <f>I57+I58</f>
        <v>0</v>
      </c>
      <c r="J56" s="131">
        <f t="shared" ref="J56:BU56" si="42">J57+J58</f>
        <v>0</v>
      </c>
      <c r="K56" s="131">
        <f t="shared" si="42"/>
        <v>0</v>
      </c>
      <c r="L56" s="131">
        <f t="shared" si="42"/>
        <v>0</v>
      </c>
      <c r="M56" s="131">
        <f t="shared" si="42"/>
        <v>0</v>
      </c>
      <c r="N56" s="131">
        <f t="shared" si="42"/>
        <v>0</v>
      </c>
      <c r="O56" s="131">
        <f t="shared" si="42"/>
        <v>0</v>
      </c>
      <c r="P56" s="131">
        <f t="shared" si="42"/>
        <v>0</v>
      </c>
      <c r="Q56" s="131">
        <f t="shared" si="42"/>
        <v>0</v>
      </c>
      <c r="R56" s="131">
        <f t="shared" si="42"/>
        <v>0</v>
      </c>
      <c r="S56" s="131">
        <f t="shared" si="42"/>
        <v>0</v>
      </c>
      <c r="T56" s="131">
        <f t="shared" si="42"/>
        <v>0</v>
      </c>
      <c r="U56" s="131">
        <f t="shared" si="42"/>
        <v>0</v>
      </c>
      <c r="V56" s="131">
        <f t="shared" si="42"/>
        <v>0</v>
      </c>
      <c r="W56" s="131">
        <f t="shared" si="42"/>
        <v>0</v>
      </c>
      <c r="X56" s="131">
        <f t="shared" si="42"/>
        <v>0</v>
      </c>
      <c r="Y56" s="131">
        <f t="shared" si="42"/>
        <v>0</v>
      </c>
      <c r="Z56" s="131">
        <f t="shared" si="42"/>
        <v>0</v>
      </c>
      <c r="AA56" s="131">
        <f t="shared" si="42"/>
        <v>0</v>
      </c>
      <c r="AB56" s="131">
        <f t="shared" si="42"/>
        <v>0</v>
      </c>
      <c r="AC56" s="131">
        <f t="shared" si="42"/>
        <v>0</v>
      </c>
      <c r="AD56" s="131">
        <f t="shared" si="42"/>
        <v>0</v>
      </c>
      <c r="AE56" s="131">
        <f t="shared" si="42"/>
        <v>0</v>
      </c>
      <c r="AF56" s="131">
        <f t="shared" si="42"/>
        <v>0</v>
      </c>
      <c r="AG56" s="131">
        <f t="shared" si="42"/>
        <v>0</v>
      </c>
      <c r="AH56" s="131">
        <f t="shared" si="42"/>
        <v>0</v>
      </c>
      <c r="AI56" s="131">
        <f t="shared" si="42"/>
        <v>0</v>
      </c>
      <c r="AJ56" s="131">
        <f t="shared" si="42"/>
        <v>0</v>
      </c>
      <c r="AK56" s="131">
        <f t="shared" si="42"/>
        <v>0</v>
      </c>
      <c r="AL56" s="131">
        <f t="shared" si="42"/>
        <v>0</v>
      </c>
      <c r="AM56" s="131">
        <f t="shared" si="42"/>
        <v>0</v>
      </c>
      <c r="AN56" s="131">
        <f t="shared" si="42"/>
        <v>0</v>
      </c>
      <c r="AO56" s="131">
        <f t="shared" si="42"/>
        <v>0</v>
      </c>
      <c r="AP56" s="131">
        <f t="shared" si="42"/>
        <v>0</v>
      </c>
      <c r="AQ56" s="131">
        <f t="shared" si="42"/>
        <v>0</v>
      </c>
      <c r="AR56" s="131">
        <f t="shared" si="42"/>
        <v>0</v>
      </c>
      <c r="AS56" s="131">
        <f t="shared" si="42"/>
        <v>0</v>
      </c>
      <c r="AT56" s="131">
        <f t="shared" si="42"/>
        <v>0</v>
      </c>
      <c r="AU56" s="131">
        <f t="shared" si="42"/>
        <v>0</v>
      </c>
      <c r="AV56" s="131">
        <f t="shared" si="42"/>
        <v>0</v>
      </c>
      <c r="AW56" s="131">
        <f t="shared" si="42"/>
        <v>0</v>
      </c>
      <c r="AX56" s="131">
        <f t="shared" si="42"/>
        <v>0</v>
      </c>
      <c r="AY56" s="131">
        <f t="shared" si="42"/>
        <v>0</v>
      </c>
      <c r="AZ56" s="131">
        <f t="shared" si="42"/>
        <v>0</v>
      </c>
      <c r="BA56" s="131">
        <f t="shared" si="42"/>
        <v>0</v>
      </c>
      <c r="BB56" s="131">
        <f t="shared" si="42"/>
        <v>0</v>
      </c>
      <c r="BC56" s="131">
        <f t="shared" si="42"/>
        <v>0</v>
      </c>
      <c r="BD56" s="131">
        <f t="shared" si="42"/>
        <v>0</v>
      </c>
      <c r="BE56" s="131">
        <f t="shared" si="42"/>
        <v>0</v>
      </c>
      <c r="BF56" s="131">
        <f t="shared" si="42"/>
        <v>0</v>
      </c>
      <c r="BG56" s="131">
        <f t="shared" si="42"/>
        <v>0</v>
      </c>
      <c r="BH56" s="131">
        <f t="shared" si="42"/>
        <v>0</v>
      </c>
      <c r="BI56" s="131">
        <f t="shared" si="42"/>
        <v>0</v>
      </c>
      <c r="BJ56" s="131">
        <f t="shared" si="42"/>
        <v>0</v>
      </c>
      <c r="BK56" s="131">
        <f t="shared" si="42"/>
        <v>0</v>
      </c>
      <c r="BL56" s="131">
        <f t="shared" si="42"/>
        <v>0</v>
      </c>
      <c r="BM56" s="131">
        <f t="shared" si="42"/>
        <v>0</v>
      </c>
      <c r="BN56" s="131">
        <f t="shared" si="42"/>
        <v>0</v>
      </c>
      <c r="BO56" s="131">
        <f t="shared" si="42"/>
        <v>0</v>
      </c>
      <c r="BP56" s="131">
        <f t="shared" si="42"/>
        <v>0</v>
      </c>
      <c r="BQ56" s="131">
        <f t="shared" si="42"/>
        <v>0</v>
      </c>
      <c r="BR56" s="131">
        <f t="shared" si="42"/>
        <v>0</v>
      </c>
      <c r="BS56" s="131">
        <f t="shared" si="42"/>
        <v>0</v>
      </c>
      <c r="BT56" s="131">
        <f t="shared" si="42"/>
        <v>0</v>
      </c>
      <c r="BU56" s="131">
        <f t="shared" si="42"/>
        <v>0</v>
      </c>
      <c r="BV56" s="131">
        <f t="shared" ref="BV56:DL56" si="43">BV57+BV58</f>
        <v>0</v>
      </c>
      <c r="BW56" s="131">
        <f t="shared" si="43"/>
        <v>0</v>
      </c>
      <c r="BX56" s="131">
        <f t="shared" si="43"/>
        <v>0</v>
      </c>
      <c r="BY56" s="131">
        <f t="shared" si="43"/>
        <v>0</v>
      </c>
      <c r="BZ56" s="131">
        <f t="shared" si="43"/>
        <v>0</v>
      </c>
      <c r="CA56" s="131">
        <f t="shared" si="43"/>
        <v>0</v>
      </c>
      <c r="CB56" s="131">
        <f t="shared" si="43"/>
        <v>0</v>
      </c>
      <c r="CC56" s="131">
        <f t="shared" si="43"/>
        <v>0</v>
      </c>
      <c r="CD56" s="131">
        <f t="shared" si="43"/>
        <v>0</v>
      </c>
      <c r="CE56" s="131">
        <f t="shared" si="43"/>
        <v>0</v>
      </c>
      <c r="CF56" s="131">
        <f t="shared" si="43"/>
        <v>0</v>
      </c>
      <c r="CG56" s="131">
        <f t="shared" si="43"/>
        <v>0</v>
      </c>
      <c r="CH56" s="131">
        <f t="shared" si="43"/>
        <v>0</v>
      </c>
      <c r="CI56" s="131">
        <f t="shared" si="43"/>
        <v>0</v>
      </c>
      <c r="CJ56" s="131">
        <f t="shared" si="43"/>
        <v>0</v>
      </c>
      <c r="CK56" s="131">
        <f t="shared" si="43"/>
        <v>0</v>
      </c>
      <c r="CL56" s="131">
        <f t="shared" si="43"/>
        <v>0</v>
      </c>
      <c r="CM56" s="131">
        <f t="shared" si="43"/>
        <v>0</v>
      </c>
      <c r="CN56" s="131">
        <f t="shared" si="43"/>
        <v>0</v>
      </c>
      <c r="CO56" s="131">
        <f t="shared" si="43"/>
        <v>0</v>
      </c>
      <c r="CP56" s="131">
        <f t="shared" si="43"/>
        <v>0</v>
      </c>
      <c r="CQ56" s="131">
        <f t="shared" si="43"/>
        <v>0</v>
      </c>
      <c r="CR56" s="131">
        <f t="shared" si="43"/>
        <v>0</v>
      </c>
      <c r="CS56" s="131">
        <f t="shared" si="43"/>
        <v>0</v>
      </c>
      <c r="CT56" s="131">
        <f t="shared" si="43"/>
        <v>0</v>
      </c>
      <c r="CU56" s="131">
        <f t="shared" si="43"/>
        <v>0</v>
      </c>
      <c r="CV56" s="131">
        <f t="shared" si="43"/>
        <v>0</v>
      </c>
      <c r="CW56" s="131">
        <f t="shared" si="43"/>
        <v>0</v>
      </c>
      <c r="CX56" s="131">
        <f t="shared" si="43"/>
        <v>0</v>
      </c>
      <c r="CY56" s="131">
        <f t="shared" si="43"/>
        <v>0</v>
      </c>
      <c r="CZ56" s="131">
        <f t="shared" si="43"/>
        <v>0</v>
      </c>
      <c r="DA56" s="131">
        <f t="shared" si="43"/>
        <v>0</v>
      </c>
      <c r="DB56" s="131">
        <f t="shared" si="43"/>
        <v>0</v>
      </c>
      <c r="DC56" s="131">
        <f t="shared" si="43"/>
        <v>0</v>
      </c>
      <c r="DD56" s="131">
        <f t="shared" si="43"/>
        <v>0</v>
      </c>
      <c r="DE56" s="131">
        <f t="shared" si="43"/>
        <v>0</v>
      </c>
      <c r="DF56" s="131">
        <f t="shared" si="43"/>
        <v>0</v>
      </c>
      <c r="DG56" s="131">
        <f t="shared" si="43"/>
        <v>0</v>
      </c>
      <c r="DH56" s="131">
        <f t="shared" si="43"/>
        <v>0</v>
      </c>
      <c r="DI56" s="131">
        <f t="shared" si="43"/>
        <v>0</v>
      </c>
      <c r="DJ56" s="131">
        <f t="shared" si="43"/>
        <v>0</v>
      </c>
      <c r="DK56" s="131">
        <f t="shared" si="43"/>
        <v>0</v>
      </c>
      <c r="DL56" s="131">
        <f t="shared" si="43"/>
        <v>0</v>
      </c>
    </row>
    <row r="57" spans="1:116" ht="99.75" customHeight="1">
      <c r="A57" s="701"/>
      <c r="B57" s="705" t="s">
        <v>682</v>
      </c>
      <c r="C57" s="706"/>
      <c r="D57" s="706"/>
      <c r="E57" s="706"/>
      <c r="F57" s="707"/>
      <c r="G57" s="352"/>
      <c r="H57" s="324">
        <v>3</v>
      </c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29"/>
      <c r="DA57" s="329"/>
      <c r="DB57" s="329"/>
      <c r="DC57" s="329"/>
      <c r="DD57" s="329"/>
      <c r="DE57" s="329"/>
      <c r="DF57" s="329"/>
      <c r="DG57" s="329"/>
      <c r="DH57" s="329"/>
      <c r="DI57" s="329"/>
      <c r="DJ57" s="329"/>
      <c r="DK57" s="329"/>
      <c r="DL57" s="329"/>
    </row>
    <row r="58" spans="1:116" ht="96" customHeight="1">
      <c r="A58" s="701"/>
      <c r="B58" s="705" t="s">
        <v>683</v>
      </c>
      <c r="C58" s="706"/>
      <c r="D58" s="706"/>
      <c r="E58" s="706"/>
      <c r="F58" s="707"/>
      <c r="G58" s="352"/>
      <c r="H58" s="324">
        <v>2</v>
      </c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  <c r="CN58" s="329"/>
      <c r="CO58" s="329"/>
      <c r="CP58" s="329"/>
      <c r="CQ58" s="329"/>
      <c r="CR58" s="329"/>
      <c r="CS58" s="329"/>
      <c r="CT58" s="329"/>
      <c r="CU58" s="329"/>
      <c r="CV58" s="329"/>
      <c r="CW58" s="329"/>
      <c r="CX58" s="329"/>
      <c r="CY58" s="329"/>
      <c r="CZ58" s="329"/>
      <c r="DA58" s="329"/>
      <c r="DB58" s="329"/>
      <c r="DC58" s="329"/>
      <c r="DD58" s="329"/>
      <c r="DE58" s="329"/>
      <c r="DF58" s="329"/>
      <c r="DG58" s="329"/>
      <c r="DH58" s="329"/>
      <c r="DI58" s="329"/>
      <c r="DJ58" s="329"/>
      <c r="DK58" s="329"/>
      <c r="DL58" s="329"/>
    </row>
    <row r="59" spans="1:116" ht="24">
      <c r="A59" s="701"/>
      <c r="B59" s="783" t="s">
        <v>684</v>
      </c>
      <c r="C59" s="784"/>
      <c r="D59" s="784"/>
      <c r="E59" s="784"/>
      <c r="F59" s="785"/>
      <c r="G59" s="350"/>
      <c r="H59" s="351">
        <v>5</v>
      </c>
      <c r="I59" s="131">
        <f>IF(I60&gt;=90,5,IF(I60&gt;=80,4,IF(I60&gt;=70,3,IF(I60&lt;70,2))))</f>
        <v>2</v>
      </c>
      <c r="J59" s="131">
        <f t="shared" ref="J59:BU59" si="44">IF(J60&gt;=90,5,IF(J60&gt;=80,4,IF(J60&gt;=70,3,IF(J60&lt;70,2))))</f>
        <v>2</v>
      </c>
      <c r="K59" s="131">
        <f t="shared" si="44"/>
        <v>2</v>
      </c>
      <c r="L59" s="131">
        <f t="shared" si="44"/>
        <v>2</v>
      </c>
      <c r="M59" s="131">
        <f t="shared" si="44"/>
        <v>2</v>
      </c>
      <c r="N59" s="131">
        <f t="shared" si="44"/>
        <v>2</v>
      </c>
      <c r="O59" s="131">
        <f t="shared" si="44"/>
        <v>2</v>
      </c>
      <c r="P59" s="131">
        <f t="shared" si="44"/>
        <v>2</v>
      </c>
      <c r="Q59" s="131">
        <f t="shared" si="44"/>
        <v>2</v>
      </c>
      <c r="R59" s="131">
        <f t="shared" si="44"/>
        <v>2</v>
      </c>
      <c r="S59" s="131">
        <f t="shared" si="44"/>
        <v>2</v>
      </c>
      <c r="T59" s="131">
        <f t="shared" si="44"/>
        <v>2</v>
      </c>
      <c r="U59" s="131">
        <f t="shared" si="44"/>
        <v>2</v>
      </c>
      <c r="V59" s="131">
        <f t="shared" si="44"/>
        <v>2</v>
      </c>
      <c r="W59" s="131">
        <f t="shared" si="44"/>
        <v>2</v>
      </c>
      <c r="X59" s="131">
        <f t="shared" si="44"/>
        <v>2</v>
      </c>
      <c r="Y59" s="131">
        <f t="shared" si="44"/>
        <v>2</v>
      </c>
      <c r="Z59" s="131">
        <f t="shared" si="44"/>
        <v>2</v>
      </c>
      <c r="AA59" s="131">
        <f t="shared" si="44"/>
        <v>2</v>
      </c>
      <c r="AB59" s="131">
        <f t="shared" si="44"/>
        <v>2</v>
      </c>
      <c r="AC59" s="131">
        <f t="shared" si="44"/>
        <v>2</v>
      </c>
      <c r="AD59" s="131">
        <f t="shared" si="44"/>
        <v>2</v>
      </c>
      <c r="AE59" s="131">
        <f t="shared" si="44"/>
        <v>2</v>
      </c>
      <c r="AF59" s="131">
        <f t="shared" si="44"/>
        <v>2</v>
      </c>
      <c r="AG59" s="131">
        <f t="shared" si="44"/>
        <v>2</v>
      </c>
      <c r="AH59" s="131">
        <f t="shared" si="44"/>
        <v>2</v>
      </c>
      <c r="AI59" s="131">
        <f t="shared" si="44"/>
        <v>2</v>
      </c>
      <c r="AJ59" s="131">
        <f t="shared" si="44"/>
        <v>2</v>
      </c>
      <c r="AK59" s="131">
        <f t="shared" si="44"/>
        <v>2</v>
      </c>
      <c r="AL59" s="131">
        <f t="shared" si="44"/>
        <v>2</v>
      </c>
      <c r="AM59" s="131">
        <f t="shared" si="44"/>
        <v>2</v>
      </c>
      <c r="AN59" s="131">
        <f t="shared" si="44"/>
        <v>2</v>
      </c>
      <c r="AO59" s="131">
        <f t="shared" si="44"/>
        <v>2</v>
      </c>
      <c r="AP59" s="131">
        <f t="shared" si="44"/>
        <v>2</v>
      </c>
      <c r="AQ59" s="131">
        <f t="shared" si="44"/>
        <v>2</v>
      </c>
      <c r="AR59" s="131">
        <f t="shared" si="44"/>
        <v>2</v>
      </c>
      <c r="AS59" s="131">
        <f t="shared" si="44"/>
        <v>2</v>
      </c>
      <c r="AT59" s="131">
        <f t="shared" si="44"/>
        <v>2</v>
      </c>
      <c r="AU59" s="131">
        <f t="shared" si="44"/>
        <v>2</v>
      </c>
      <c r="AV59" s="131">
        <f t="shared" si="44"/>
        <v>2</v>
      </c>
      <c r="AW59" s="131">
        <f t="shared" si="44"/>
        <v>2</v>
      </c>
      <c r="AX59" s="131">
        <f t="shared" si="44"/>
        <v>2</v>
      </c>
      <c r="AY59" s="131">
        <f t="shared" si="44"/>
        <v>2</v>
      </c>
      <c r="AZ59" s="131">
        <f t="shared" si="44"/>
        <v>2</v>
      </c>
      <c r="BA59" s="131">
        <f t="shared" si="44"/>
        <v>2</v>
      </c>
      <c r="BB59" s="131">
        <f t="shared" si="44"/>
        <v>2</v>
      </c>
      <c r="BC59" s="131">
        <f t="shared" si="44"/>
        <v>2</v>
      </c>
      <c r="BD59" s="131">
        <f t="shared" si="44"/>
        <v>2</v>
      </c>
      <c r="BE59" s="131">
        <f t="shared" si="44"/>
        <v>2</v>
      </c>
      <c r="BF59" s="131">
        <f t="shared" si="44"/>
        <v>2</v>
      </c>
      <c r="BG59" s="131">
        <f t="shared" si="44"/>
        <v>2</v>
      </c>
      <c r="BH59" s="131">
        <f t="shared" si="44"/>
        <v>2</v>
      </c>
      <c r="BI59" s="131">
        <f t="shared" si="44"/>
        <v>2</v>
      </c>
      <c r="BJ59" s="131">
        <f t="shared" si="44"/>
        <v>2</v>
      </c>
      <c r="BK59" s="131">
        <f t="shared" si="44"/>
        <v>2</v>
      </c>
      <c r="BL59" s="131">
        <f t="shared" si="44"/>
        <v>2</v>
      </c>
      <c r="BM59" s="131">
        <f t="shared" si="44"/>
        <v>2</v>
      </c>
      <c r="BN59" s="131">
        <f t="shared" si="44"/>
        <v>2</v>
      </c>
      <c r="BO59" s="131">
        <f t="shared" si="44"/>
        <v>2</v>
      </c>
      <c r="BP59" s="131">
        <f t="shared" si="44"/>
        <v>2</v>
      </c>
      <c r="BQ59" s="131">
        <f t="shared" si="44"/>
        <v>2</v>
      </c>
      <c r="BR59" s="131">
        <f t="shared" si="44"/>
        <v>2</v>
      </c>
      <c r="BS59" s="131">
        <f t="shared" si="44"/>
        <v>2</v>
      </c>
      <c r="BT59" s="131">
        <f t="shared" si="44"/>
        <v>2</v>
      </c>
      <c r="BU59" s="131">
        <f t="shared" si="44"/>
        <v>2</v>
      </c>
      <c r="BV59" s="131">
        <f t="shared" ref="BV59:DL59" si="45">IF(BV60&gt;=90,5,IF(BV60&gt;=80,4,IF(BV60&gt;=70,3,IF(BV60&lt;70,2))))</f>
        <v>2</v>
      </c>
      <c r="BW59" s="131">
        <f t="shared" si="45"/>
        <v>2</v>
      </c>
      <c r="BX59" s="131">
        <f t="shared" si="45"/>
        <v>2</v>
      </c>
      <c r="BY59" s="131">
        <f t="shared" si="45"/>
        <v>2</v>
      </c>
      <c r="BZ59" s="131">
        <f t="shared" si="45"/>
        <v>2</v>
      </c>
      <c r="CA59" s="131">
        <f t="shared" si="45"/>
        <v>2</v>
      </c>
      <c r="CB59" s="131">
        <f t="shared" si="45"/>
        <v>2</v>
      </c>
      <c r="CC59" s="131">
        <f t="shared" si="45"/>
        <v>2</v>
      </c>
      <c r="CD59" s="131">
        <f t="shared" si="45"/>
        <v>2</v>
      </c>
      <c r="CE59" s="131">
        <f t="shared" si="45"/>
        <v>2</v>
      </c>
      <c r="CF59" s="131">
        <f t="shared" si="45"/>
        <v>2</v>
      </c>
      <c r="CG59" s="131">
        <f t="shared" si="45"/>
        <v>2</v>
      </c>
      <c r="CH59" s="131">
        <f t="shared" si="45"/>
        <v>2</v>
      </c>
      <c r="CI59" s="131">
        <f t="shared" si="45"/>
        <v>2</v>
      </c>
      <c r="CJ59" s="131">
        <f t="shared" si="45"/>
        <v>2</v>
      </c>
      <c r="CK59" s="131">
        <f t="shared" si="45"/>
        <v>2</v>
      </c>
      <c r="CL59" s="131">
        <f t="shared" si="45"/>
        <v>2</v>
      </c>
      <c r="CM59" s="131">
        <f t="shared" si="45"/>
        <v>2</v>
      </c>
      <c r="CN59" s="131">
        <f t="shared" si="45"/>
        <v>2</v>
      </c>
      <c r="CO59" s="131">
        <f t="shared" si="45"/>
        <v>2</v>
      </c>
      <c r="CP59" s="131">
        <f t="shared" si="45"/>
        <v>2</v>
      </c>
      <c r="CQ59" s="131">
        <f t="shared" si="45"/>
        <v>2</v>
      </c>
      <c r="CR59" s="131">
        <f t="shared" si="45"/>
        <v>2</v>
      </c>
      <c r="CS59" s="131">
        <f t="shared" si="45"/>
        <v>2</v>
      </c>
      <c r="CT59" s="131">
        <f t="shared" si="45"/>
        <v>2</v>
      </c>
      <c r="CU59" s="131">
        <f t="shared" si="45"/>
        <v>2</v>
      </c>
      <c r="CV59" s="131">
        <f t="shared" si="45"/>
        <v>2</v>
      </c>
      <c r="CW59" s="131">
        <f t="shared" si="45"/>
        <v>2</v>
      </c>
      <c r="CX59" s="131">
        <f t="shared" si="45"/>
        <v>2</v>
      </c>
      <c r="CY59" s="131">
        <f t="shared" si="45"/>
        <v>2</v>
      </c>
      <c r="CZ59" s="131">
        <f t="shared" si="45"/>
        <v>2</v>
      </c>
      <c r="DA59" s="131">
        <f t="shared" si="45"/>
        <v>2</v>
      </c>
      <c r="DB59" s="131">
        <f t="shared" si="45"/>
        <v>2</v>
      </c>
      <c r="DC59" s="131">
        <f t="shared" si="45"/>
        <v>2</v>
      </c>
      <c r="DD59" s="131">
        <f t="shared" si="45"/>
        <v>2</v>
      </c>
      <c r="DE59" s="131">
        <f t="shared" si="45"/>
        <v>2</v>
      </c>
      <c r="DF59" s="131">
        <f t="shared" si="45"/>
        <v>2</v>
      </c>
      <c r="DG59" s="131">
        <f t="shared" si="45"/>
        <v>2</v>
      </c>
      <c r="DH59" s="131">
        <f t="shared" si="45"/>
        <v>2</v>
      </c>
      <c r="DI59" s="131">
        <f t="shared" si="45"/>
        <v>2</v>
      </c>
      <c r="DJ59" s="131">
        <f t="shared" si="45"/>
        <v>2</v>
      </c>
      <c r="DK59" s="131">
        <f t="shared" si="45"/>
        <v>2</v>
      </c>
      <c r="DL59" s="131">
        <f t="shared" si="45"/>
        <v>2</v>
      </c>
    </row>
    <row r="60" spans="1:116" ht="120">
      <c r="A60" s="685"/>
      <c r="B60" s="353" t="s">
        <v>685</v>
      </c>
      <c r="C60" s="354"/>
      <c r="D60" s="354"/>
      <c r="E60" s="354"/>
      <c r="F60" s="355"/>
      <c r="G60" s="352"/>
      <c r="H60" s="324" t="s">
        <v>68</v>
      </c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29"/>
      <c r="CU60" s="329"/>
      <c r="CV60" s="329"/>
      <c r="CW60" s="329"/>
      <c r="CX60" s="329"/>
      <c r="CY60" s="329"/>
      <c r="CZ60" s="329"/>
      <c r="DA60" s="329"/>
      <c r="DB60" s="329"/>
      <c r="DC60" s="329"/>
      <c r="DD60" s="329"/>
      <c r="DE60" s="329"/>
      <c r="DF60" s="329"/>
      <c r="DG60" s="329"/>
      <c r="DH60" s="329"/>
      <c r="DI60" s="329"/>
      <c r="DJ60" s="329"/>
      <c r="DK60" s="329"/>
      <c r="DL60" s="329"/>
    </row>
    <row r="61" spans="1:116" ht="23.25" customHeight="1">
      <c r="A61" s="684"/>
      <c r="B61" s="780" t="s">
        <v>686</v>
      </c>
      <c r="C61" s="781"/>
      <c r="D61" s="781"/>
      <c r="E61" s="781"/>
      <c r="F61" s="782"/>
      <c r="G61" s="356"/>
      <c r="H61" s="349">
        <v>18</v>
      </c>
      <c r="I61" s="131">
        <f t="shared" ref="I61:BT61" si="46">I62+I63+I64+I65+I8+I66+I67</f>
        <v>0</v>
      </c>
      <c r="J61" s="131">
        <f t="shared" si="46"/>
        <v>0</v>
      </c>
      <c r="K61" s="131">
        <f t="shared" si="46"/>
        <v>0</v>
      </c>
      <c r="L61" s="131">
        <f t="shared" si="46"/>
        <v>0</v>
      </c>
      <c r="M61" s="131">
        <f t="shared" si="46"/>
        <v>0</v>
      </c>
      <c r="N61" s="131">
        <f t="shared" si="46"/>
        <v>0</v>
      </c>
      <c r="O61" s="131">
        <f t="shared" si="46"/>
        <v>0</v>
      </c>
      <c r="P61" s="131">
        <f t="shared" si="46"/>
        <v>0</v>
      </c>
      <c r="Q61" s="131">
        <f t="shared" si="46"/>
        <v>0</v>
      </c>
      <c r="R61" s="131">
        <f t="shared" si="46"/>
        <v>0</v>
      </c>
      <c r="S61" s="131">
        <f t="shared" si="46"/>
        <v>0</v>
      </c>
      <c r="T61" s="131">
        <f t="shared" si="46"/>
        <v>0</v>
      </c>
      <c r="U61" s="131">
        <f t="shared" si="46"/>
        <v>0</v>
      </c>
      <c r="V61" s="131">
        <f t="shared" si="46"/>
        <v>0</v>
      </c>
      <c r="W61" s="131">
        <f t="shared" si="46"/>
        <v>0</v>
      </c>
      <c r="X61" s="131">
        <f t="shared" si="46"/>
        <v>0</v>
      </c>
      <c r="Y61" s="131">
        <f t="shared" si="46"/>
        <v>0</v>
      </c>
      <c r="Z61" s="131">
        <f t="shared" si="46"/>
        <v>0</v>
      </c>
      <c r="AA61" s="131">
        <f t="shared" si="46"/>
        <v>0</v>
      </c>
      <c r="AB61" s="131">
        <f t="shared" si="46"/>
        <v>0</v>
      </c>
      <c r="AC61" s="131">
        <f t="shared" si="46"/>
        <v>0</v>
      </c>
      <c r="AD61" s="131">
        <f t="shared" si="46"/>
        <v>0</v>
      </c>
      <c r="AE61" s="131">
        <f t="shared" si="46"/>
        <v>0</v>
      </c>
      <c r="AF61" s="131">
        <f t="shared" si="46"/>
        <v>0</v>
      </c>
      <c r="AG61" s="131">
        <f t="shared" si="46"/>
        <v>0</v>
      </c>
      <c r="AH61" s="131">
        <f t="shared" si="46"/>
        <v>0</v>
      </c>
      <c r="AI61" s="131">
        <f t="shared" si="46"/>
        <v>0</v>
      </c>
      <c r="AJ61" s="131">
        <f t="shared" si="46"/>
        <v>0</v>
      </c>
      <c r="AK61" s="131">
        <f t="shared" si="46"/>
        <v>0</v>
      </c>
      <c r="AL61" s="131">
        <f t="shared" si="46"/>
        <v>0</v>
      </c>
      <c r="AM61" s="131">
        <f t="shared" si="46"/>
        <v>0</v>
      </c>
      <c r="AN61" s="131">
        <f t="shared" si="46"/>
        <v>0</v>
      </c>
      <c r="AO61" s="131">
        <f t="shared" si="46"/>
        <v>0</v>
      </c>
      <c r="AP61" s="131">
        <f t="shared" si="46"/>
        <v>0</v>
      </c>
      <c r="AQ61" s="131">
        <f t="shared" si="46"/>
        <v>0</v>
      </c>
      <c r="AR61" s="131">
        <f t="shared" si="46"/>
        <v>0</v>
      </c>
      <c r="AS61" s="131">
        <f t="shared" si="46"/>
        <v>0</v>
      </c>
      <c r="AT61" s="131">
        <f t="shared" si="46"/>
        <v>0</v>
      </c>
      <c r="AU61" s="131">
        <f t="shared" si="46"/>
        <v>0</v>
      </c>
      <c r="AV61" s="131">
        <f t="shared" si="46"/>
        <v>0</v>
      </c>
      <c r="AW61" s="131">
        <f t="shared" si="46"/>
        <v>0</v>
      </c>
      <c r="AX61" s="131">
        <f t="shared" si="46"/>
        <v>0</v>
      </c>
      <c r="AY61" s="131">
        <f t="shared" si="46"/>
        <v>0</v>
      </c>
      <c r="AZ61" s="131">
        <f t="shared" si="46"/>
        <v>0</v>
      </c>
      <c r="BA61" s="131">
        <f t="shared" si="46"/>
        <v>0</v>
      </c>
      <c r="BB61" s="131">
        <f t="shared" si="46"/>
        <v>0</v>
      </c>
      <c r="BC61" s="131">
        <f t="shared" si="46"/>
        <v>0</v>
      </c>
      <c r="BD61" s="131">
        <f t="shared" si="46"/>
        <v>0</v>
      </c>
      <c r="BE61" s="131">
        <f t="shared" si="46"/>
        <v>0</v>
      </c>
      <c r="BF61" s="131">
        <f t="shared" si="46"/>
        <v>0</v>
      </c>
      <c r="BG61" s="131">
        <f t="shared" si="46"/>
        <v>0</v>
      </c>
      <c r="BH61" s="131">
        <f t="shared" si="46"/>
        <v>0</v>
      </c>
      <c r="BI61" s="131">
        <f t="shared" si="46"/>
        <v>0</v>
      </c>
      <c r="BJ61" s="131">
        <f t="shared" si="46"/>
        <v>0</v>
      </c>
      <c r="BK61" s="131">
        <f t="shared" si="46"/>
        <v>0</v>
      </c>
      <c r="BL61" s="131">
        <f t="shared" si="46"/>
        <v>0</v>
      </c>
      <c r="BM61" s="131">
        <f t="shared" si="46"/>
        <v>0</v>
      </c>
      <c r="BN61" s="131">
        <f t="shared" si="46"/>
        <v>0</v>
      </c>
      <c r="BO61" s="131">
        <f t="shared" si="46"/>
        <v>0</v>
      </c>
      <c r="BP61" s="131">
        <f t="shared" si="46"/>
        <v>0</v>
      </c>
      <c r="BQ61" s="131">
        <f t="shared" si="46"/>
        <v>0</v>
      </c>
      <c r="BR61" s="131">
        <f t="shared" si="46"/>
        <v>0</v>
      </c>
      <c r="BS61" s="131">
        <f t="shared" si="46"/>
        <v>0</v>
      </c>
      <c r="BT61" s="131">
        <f t="shared" si="46"/>
        <v>0</v>
      </c>
      <c r="BU61" s="131">
        <f t="shared" ref="BU61:DL61" si="47">BU62+BU63+BU64+BU65+BU8+BU66+BU67</f>
        <v>0</v>
      </c>
      <c r="BV61" s="131">
        <f t="shared" si="47"/>
        <v>0</v>
      </c>
      <c r="BW61" s="131">
        <f t="shared" si="47"/>
        <v>0</v>
      </c>
      <c r="BX61" s="131">
        <f t="shared" si="47"/>
        <v>0</v>
      </c>
      <c r="BY61" s="131">
        <f t="shared" si="47"/>
        <v>0</v>
      </c>
      <c r="BZ61" s="131">
        <f t="shared" si="47"/>
        <v>0</v>
      </c>
      <c r="CA61" s="131">
        <f t="shared" si="47"/>
        <v>0</v>
      </c>
      <c r="CB61" s="131">
        <f t="shared" si="47"/>
        <v>0</v>
      </c>
      <c r="CC61" s="131">
        <f t="shared" si="47"/>
        <v>0</v>
      </c>
      <c r="CD61" s="131">
        <f t="shared" si="47"/>
        <v>0</v>
      </c>
      <c r="CE61" s="131">
        <f t="shared" si="47"/>
        <v>0</v>
      </c>
      <c r="CF61" s="131">
        <f t="shared" si="47"/>
        <v>0</v>
      </c>
      <c r="CG61" s="131">
        <f t="shared" si="47"/>
        <v>0</v>
      </c>
      <c r="CH61" s="131">
        <f t="shared" si="47"/>
        <v>0</v>
      </c>
      <c r="CI61" s="131">
        <f t="shared" si="47"/>
        <v>0</v>
      </c>
      <c r="CJ61" s="131">
        <f t="shared" si="47"/>
        <v>0</v>
      </c>
      <c r="CK61" s="131">
        <f t="shared" si="47"/>
        <v>0</v>
      </c>
      <c r="CL61" s="131">
        <f t="shared" si="47"/>
        <v>0</v>
      </c>
      <c r="CM61" s="131">
        <f t="shared" si="47"/>
        <v>0</v>
      </c>
      <c r="CN61" s="131">
        <f t="shared" si="47"/>
        <v>0</v>
      </c>
      <c r="CO61" s="131">
        <f t="shared" si="47"/>
        <v>0</v>
      </c>
      <c r="CP61" s="131">
        <f t="shared" si="47"/>
        <v>0</v>
      </c>
      <c r="CQ61" s="131">
        <f t="shared" si="47"/>
        <v>0</v>
      </c>
      <c r="CR61" s="131">
        <f t="shared" si="47"/>
        <v>0</v>
      </c>
      <c r="CS61" s="131">
        <f t="shared" si="47"/>
        <v>0</v>
      </c>
      <c r="CT61" s="131">
        <f t="shared" si="47"/>
        <v>0</v>
      </c>
      <c r="CU61" s="131">
        <f t="shared" si="47"/>
        <v>0</v>
      </c>
      <c r="CV61" s="131">
        <f t="shared" si="47"/>
        <v>0</v>
      </c>
      <c r="CW61" s="131">
        <f t="shared" si="47"/>
        <v>0</v>
      </c>
      <c r="CX61" s="131">
        <f t="shared" si="47"/>
        <v>0</v>
      </c>
      <c r="CY61" s="131">
        <f t="shared" si="47"/>
        <v>0</v>
      </c>
      <c r="CZ61" s="131">
        <f t="shared" si="47"/>
        <v>0</v>
      </c>
      <c r="DA61" s="131">
        <f t="shared" si="47"/>
        <v>0</v>
      </c>
      <c r="DB61" s="131">
        <f t="shared" si="47"/>
        <v>0</v>
      </c>
      <c r="DC61" s="131">
        <f t="shared" si="47"/>
        <v>0</v>
      </c>
      <c r="DD61" s="131">
        <f t="shared" si="47"/>
        <v>0</v>
      </c>
      <c r="DE61" s="131">
        <f t="shared" si="47"/>
        <v>0</v>
      </c>
      <c r="DF61" s="131">
        <f t="shared" si="47"/>
        <v>0</v>
      </c>
      <c r="DG61" s="131">
        <f t="shared" si="47"/>
        <v>0</v>
      </c>
      <c r="DH61" s="131">
        <f t="shared" si="47"/>
        <v>0</v>
      </c>
      <c r="DI61" s="131">
        <f t="shared" si="47"/>
        <v>0</v>
      </c>
      <c r="DJ61" s="131">
        <f t="shared" si="47"/>
        <v>0</v>
      </c>
      <c r="DK61" s="131">
        <f t="shared" si="47"/>
        <v>0</v>
      </c>
      <c r="DL61" s="131">
        <f t="shared" si="47"/>
        <v>0</v>
      </c>
    </row>
    <row r="62" spans="1:116" ht="141.75" customHeight="1">
      <c r="A62" s="701"/>
      <c r="B62" s="705" t="s">
        <v>687</v>
      </c>
      <c r="C62" s="706"/>
      <c r="D62" s="706"/>
      <c r="E62" s="706"/>
      <c r="F62" s="707"/>
      <c r="G62" s="344"/>
      <c r="H62" s="324">
        <v>5</v>
      </c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29"/>
      <c r="CG62" s="329"/>
      <c r="CH62" s="329"/>
      <c r="CI62" s="329"/>
      <c r="CJ62" s="329"/>
      <c r="CK62" s="329"/>
      <c r="CL62" s="329"/>
      <c r="CM62" s="329"/>
      <c r="CN62" s="329"/>
      <c r="CO62" s="329"/>
      <c r="CP62" s="329"/>
      <c r="CQ62" s="329"/>
      <c r="CR62" s="329"/>
      <c r="CS62" s="329"/>
      <c r="CT62" s="329"/>
      <c r="CU62" s="329"/>
      <c r="CV62" s="329"/>
      <c r="CW62" s="329"/>
      <c r="CX62" s="329"/>
      <c r="CY62" s="329"/>
      <c r="CZ62" s="329"/>
      <c r="DA62" s="329"/>
      <c r="DB62" s="329"/>
      <c r="DC62" s="329"/>
      <c r="DD62" s="329"/>
      <c r="DE62" s="329"/>
      <c r="DF62" s="329"/>
      <c r="DG62" s="329"/>
      <c r="DH62" s="329"/>
      <c r="DI62" s="329"/>
      <c r="DJ62" s="329"/>
      <c r="DK62" s="329"/>
      <c r="DL62" s="329"/>
    </row>
    <row r="63" spans="1:116" ht="99.75" customHeight="1">
      <c r="A63" s="701"/>
      <c r="B63" s="705" t="s">
        <v>688</v>
      </c>
      <c r="C63" s="706"/>
      <c r="D63" s="706"/>
      <c r="E63" s="706"/>
      <c r="F63" s="707"/>
      <c r="G63" s="344"/>
      <c r="H63" s="324">
        <v>3</v>
      </c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9"/>
      <c r="CW63" s="329"/>
      <c r="CX63" s="329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29"/>
      <c r="DJ63" s="329"/>
      <c r="DK63" s="329"/>
      <c r="DL63" s="329"/>
    </row>
    <row r="64" spans="1:116" ht="144.75" customHeight="1">
      <c r="A64" s="701"/>
      <c r="B64" s="705" t="s">
        <v>689</v>
      </c>
      <c r="C64" s="706"/>
      <c r="D64" s="706"/>
      <c r="E64" s="706"/>
      <c r="F64" s="707"/>
      <c r="G64" s="344"/>
      <c r="H64" s="324">
        <v>3</v>
      </c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29"/>
      <c r="BV64" s="329"/>
      <c r="BW64" s="329"/>
      <c r="BX64" s="329"/>
      <c r="BY64" s="329"/>
      <c r="BZ64" s="329"/>
      <c r="CA64" s="329"/>
      <c r="CB64" s="329"/>
      <c r="CC64" s="329"/>
      <c r="CD64" s="329"/>
      <c r="CE64" s="329"/>
      <c r="CF64" s="329"/>
      <c r="CG64" s="329"/>
      <c r="CH64" s="329"/>
      <c r="CI64" s="329"/>
      <c r="CJ64" s="329"/>
      <c r="CK64" s="329"/>
      <c r="CL64" s="329"/>
      <c r="CM64" s="329"/>
      <c r="CN64" s="329"/>
      <c r="CO64" s="329"/>
      <c r="CP64" s="329"/>
      <c r="CQ64" s="329"/>
      <c r="CR64" s="329"/>
      <c r="CS64" s="329"/>
      <c r="CT64" s="329"/>
      <c r="CU64" s="329"/>
      <c r="CV64" s="329"/>
      <c r="CW64" s="329"/>
      <c r="CX64" s="329"/>
      <c r="CY64" s="329"/>
      <c r="CZ64" s="329"/>
      <c r="DA64" s="329"/>
      <c r="DB64" s="329"/>
      <c r="DC64" s="329"/>
      <c r="DD64" s="329"/>
      <c r="DE64" s="329"/>
      <c r="DF64" s="329"/>
      <c r="DG64" s="329"/>
      <c r="DH64" s="329"/>
      <c r="DI64" s="329"/>
      <c r="DJ64" s="329"/>
      <c r="DK64" s="329"/>
      <c r="DL64" s="329"/>
    </row>
    <row r="65" spans="1:116" ht="166.5" customHeight="1">
      <c r="A65" s="701"/>
      <c r="B65" s="705" t="s">
        <v>690</v>
      </c>
      <c r="C65" s="706"/>
      <c r="D65" s="706"/>
      <c r="E65" s="706"/>
      <c r="F65" s="707"/>
      <c r="G65" s="344"/>
      <c r="H65" s="324">
        <v>3</v>
      </c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  <c r="CY65" s="329"/>
      <c r="CZ65" s="329"/>
      <c r="DA65" s="329"/>
      <c r="DB65" s="329"/>
      <c r="DC65" s="329"/>
      <c r="DD65" s="329"/>
      <c r="DE65" s="329"/>
      <c r="DF65" s="329"/>
      <c r="DG65" s="329"/>
      <c r="DH65" s="329"/>
      <c r="DI65" s="329"/>
      <c r="DJ65" s="329"/>
      <c r="DK65" s="329"/>
      <c r="DL65" s="329"/>
    </row>
    <row r="66" spans="1:116" ht="78" customHeight="1">
      <c r="A66" s="701"/>
      <c r="B66" s="705" t="s">
        <v>691</v>
      </c>
      <c r="C66" s="706"/>
      <c r="D66" s="706"/>
      <c r="E66" s="706"/>
      <c r="F66" s="707"/>
      <c r="G66" s="344"/>
      <c r="H66" s="324">
        <v>2</v>
      </c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329"/>
      <c r="CT66" s="329"/>
      <c r="CU66" s="329"/>
      <c r="CV66" s="329"/>
      <c r="CW66" s="329"/>
      <c r="CX66" s="329"/>
      <c r="CY66" s="329"/>
      <c r="CZ66" s="329"/>
      <c r="DA66" s="329"/>
      <c r="DB66" s="329"/>
      <c r="DC66" s="329"/>
      <c r="DD66" s="329"/>
      <c r="DE66" s="329"/>
      <c r="DF66" s="329"/>
      <c r="DG66" s="329"/>
      <c r="DH66" s="329"/>
      <c r="DI66" s="329"/>
      <c r="DJ66" s="329"/>
      <c r="DK66" s="329"/>
      <c r="DL66" s="329"/>
    </row>
    <row r="67" spans="1:116" ht="70.5" customHeight="1">
      <c r="A67" s="685"/>
      <c r="B67" s="705" t="s">
        <v>692</v>
      </c>
      <c r="C67" s="706"/>
      <c r="D67" s="706"/>
      <c r="E67" s="706"/>
      <c r="F67" s="707"/>
      <c r="G67" s="344"/>
      <c r="H67" s="324">
        <v>2</v>
      </c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329"/>
      <c r="BO67" s="329"/>
      <c r="BP67" s="329"/>
      <c r="BQ67" s="329"/>
      <c r="BR67" s="329"/>
      <c r="BS67" s="329"/>
      <c r="BT67" s="329"/>
      <c r="BU67" s="329"/>
      <c r="BV67" s="329"/>
      <c r="BW67" s="329"/>
      <c r="BX67" s="329"/>
      <c r="BY67" s="329"/>
      <c r="BZ67" s="329"/>
      <c r="CA67" s="329"/>
      <c r="CB67" s="329"/>
      <c r="CC67" s="329"/>
      <c r="CD67" s="329"/>
      <c r="CE67" s="329"/>
      <c r="CF67" s="329"/>
      <c r="CG67" s="329"/>
      <c r="CH67" s="329"/>
      <c r="CI67" s="329"/>
      <c r="CJ67" s="329"/>
      <c r="CK67" s="329"/>
      <c r="CL67" s="329"/>
      <c r="CM67" s="329"/>
      <c r="CN67" s="329"/>
      <c r="CO67" s="329"/>
      <c r="CP67" s="329"/>
      <c r="CQ67" s="329"/>
      <c r="CR67" s="329"/>
      <c r="CS67" s="329"/>
      <c r="CT67" s="329"/>
      <c r="CU67" s="329"/>
      <c r="CV67" s="329"/>
      <c r="CW67" s="329"/>
      <c r="CX67" s="329"/>
      <c r="CY67" s="329"/>
      <c r="CZ67" s="329"/>
      <c r="DA67" s="329"/>
      <c r="DB67" s="329"/>
      <c r="DC67" s="329"/>
      <c r="DD67" s="329"/>
      <c r="DE67" s="329"/>
      <c r="DF67" s="329"/>
      <c r="DG67" s="329"/>
      <c r="DH67" s="329"/>
      <c r="DI67" s="329"/>
      <c r="DJ67" s="329"/>
      <c r="DK67" s="329"/>
      <c r="DL67" s="329"/>
    </row>
    <row r="68" spans="1:116" ht="23.25" customHeight="1">
      <c r="A68" s="684"/>
      <c r="B68" s="780" t="s">
        <v>693</v>
      </c>
      <c r="C68" s="781"/>
      <c r="D68" s="781"/>
      <c r="E68" s="781"/>
      <c r="F68" s="782"/>
      <c r="G68" s="356"/>
      <c r="H68" s="349">
        <v>20</v>
      </c>
      <c r="I68" s="131">
        <f>I69+I70+I71+I72</f>
        <v>0</v>
      </c>
      <c r="J68" s="131">
        <f t="shared" ref="J68:BU68" si="48">J69+J70+J71+J72</f>
        <v>0</v>
      </c>
      <c r="K68" s="131">
        <f t="shared" si="48"/>
        <v>0</v>
      </c>
      <c r="L68" s="131">
        <f t="shared" si="48"/>
        <v>0</v>
      </c>
      <c r="M68" s="131">
        <f t="shared" si="48"/>
        <v>0</v>
      </c>
      <c r="N68" s="131">
        <f t="shared" si="48"/>
        <v>0</v>
      </c>
      <c r="O68" s="131">
        <f t="shared" si="48"/>
        <v>0</v>
      </c>
      <c r="P68" s="131">
        <f t="shared" si="48"/>
        <v>0</v>
      </c>
      <c r="Q68" s="131">
        <f t="shared" si="48"/>
        <v>0</v>
      </c>
      <c r="R68" s="131">
        <f t="shared" si="48"/>
        <v>0</v>
      </c>
      <c r="S68" s="131">
        <f t="shared" si="48"/>
        <v>0</v>
      </c>
      <c r="T68" s="131">
        <f t="shared" si="48"/>
        <v>0</v>
      </c>
      <c r="U68" s="131">
        <f t="shared" si="48"/>
        <v>0</v>
      </c>
      <c r="V68" s="131">
        <f t="shared" si="48"/>
        <v>0</v>
      </c>
      <c r="W68" s="131">
        <f t="shared" si="48"/>
        <v>0</v>
      </c>
      <c r="X68" s="131">
        <f t="shared" si="48"/>
        <v>0</v>
      </c>
      <c r="Y68" s="131">
        <f t="shared" si="48"/>
        <v>0</v>
      </c>
      <c r="Z68" s="131">
        <f t="shared" si="48"/>
        <v>0</v>
      </c>
      <c r="AA68" s="131">
        <f t="shared" si="48"/>
        <v>0</v>
      </c>
      <c r="AB68" s="131">
        <f t="shared" si="48"/>
        <v>0</v>
      </c>
      <c r="AC68" s="131">
        <f t="shared" si="48"/>
        <v>0</v>
      </c>
      <c r="AD68" s="131">
        <f t="shared" si="48"/>
        <v>0</v>
      </c>
      <c r="AE68" s="131">
        <f t="shared" si="48"/>
        <v>0</v>
      </c>
      <c r="AF68" s="131">
        <f t="shared" si="48"/>
        <v>0</v>
      </c>
      <c r="AG68" s="131">
        <f t="shared" si="48"/>
        <v>0</v>
      </c>
      <c r="AH68" s="131">
        <f t="shared" si="48"/>
        <v>0</v>
      </c>
      <c r="AI68" s="131">
        <f t="shared" si="48"/>
        <v>0</v>
      </c>
      <c r="AJ68" s="131">
        <f t="shared" si="48"/>
        <v>0</v>
      </c>
      <c r="AK68" s="131">
        <f t="shared" si="48"/>
        <v>0</v>
      </c>
      <c r="AL68" s="131">
        <f t="shared" si="48"/>
        <v>0</v>
      </c>
      <c r="AM68" s="131">
        <f t="shared" si="48"/>
        <v>0</v>
      </c>
      <c r="AN68" s="131">
        <f t="shared" si="48"/>
        <v>0</v>
      </c>
      <c r="AO68" s="131">
        <f t="shared" si="48"/>
        <v>0</v>
      </c>
      <c r="AP68" s="131">
        <f t="shared" si="48"/>
        <v>0</v>
      </c>
      <c r="AQ68" s="131">
        <f t="shared" si="48"/>
        <v>0</v>
      </c>
      <c r="AR68" s="131">
        <f t="shared" si="48"/>
        <v>0</v>
      </c>
      <c r="AS68" s="131">
        <f t="shared" si="48"/>
        <v>0</v>
      </c>
      <c r="AT68" s="131">
        <f t="shared" si="48"/>
        <v>0</v>
      </c>
      <c r="AU68" s="131">
        <f t="shared" si="48"/>
        <v>0</v>
      </c>
      <c r="AV68" s="131">
        <f t="shared" si="48"/>
        <v>0</v>
      </c>
      <c r="AW68" s="131">
        <f t="shared" si="48"/>
        <v>0</v>
      </c>
      <c r="AX68" s="131">
        <f t="shared" si="48"/>
        <v>0</v>
      </c>
      <c r="AY68" s="131">
        <f t="shared" si="48"/>
        <v>0</v>
      </c>
      <c r="AZ68" s="131">
        <f t="shared" si="48"/>
        <v>0</v>
      </c>
      <c r="BA68" s="131">
        <f t="shared" si="48"/>
        <v>0</v>
      </c>
      <c r="BB68" s="131">
        <f t="shared" si="48"/>
        <v>0</v>
      </c>
      <c r="BC68" s="131">
        <f t="shared" si="48"/>
        <v>0</v>
      </c>
      <c r="BD68" s="131">
        <f t="shared" si="48"/>
        <v>0</v>
      </c>
      <c r="BE68" s="131">
        <f t="shared" si="48"/>
        <v>0</v>
      </c>
      <c r="BF68" s="131">
        <f t="shared" si="48"/>
        <v>0</v>
      </c>
      <c r="BG68" s="131">
        <f t="shared" si="48"/>
        <v>0</v>
      </c>
      <c r="BH68" s="131">
        <f t="shared" si="48"/>
        <v>0</v>
      </c>
      <c r="BI68" s="131">
        <f t="shared" si="48"/>
        <v>0</v>
      </c>
      <c r="BJ68" s="131">
        <f t="shared" si="48"/>
        <v>0</v>
      </c>
      <c r="BK68" s="131">
        <f t="shared" si="48"/>
        <v>0</v>
      </c>
      <c r="BL68" s="131">
        <f t="shared" si="48"/>
        <v>0</v>
      </c>
      <c r="BM68" s="131">
        <f t="shared" si="48"/>
        <v>0</v>
      </c>
      <c r="BN68" s="131">
        <f t="shared" si="48"/>
        <v>0</v>
      </c>
      <c r="BO68" s="131">
        <f t="shared" si="48"/>
        <v>0</v>
      </c>
      <c r="BP68" s="131">
        <f t="shared" si="48"/>
        <v>0</v>
      </c>
      <c r="BQ68" s="131">
        <f t="shared" si="48"/>
        <v>0</v>
      </c>
      <c r="BR68" s="131">
        <f t="shared" si="48"/>
        <v>0</v>
      </c>
      <c r="BS68" s="131">
        <f t="shared" si="48"/>
        <v>0</v>
      </c>
      <c r="BT68" s="131">
        <f t="shared" si="48"/>
        <v>0</v>
      </c>
      <c r="BU68" s="131">
        <f t="shared" si="48"/>
        <v>0</v>
      </c>
      <c r="BV68" s="131">
        <f t="shared" ref="BV68:DL68" si="49">BV69+BV70+BV71+BV72</f>
        <v>0</v>
      </c>
      <c r="BW68" s="131">
        <f t="shared" si="49"/>
        <v>0</v>
      </c>
      <c r="BX68" s="131">
        <f t="shared" si="49"/>
        <v>0</v>
      </c>
      <c r="BY68" s="131">
        <f t="shared" si="49"/>
        <v>0</v>
      </c>
      <c r="BZ68" s="131">
        <f t="shared" si="49"/>
        <v>0</v>
      </c>
      <c r="CA68" s="131">
        <f t="shared" si="49"/>
        <v>0</v>
      </c>
      <c r="CB68" s="131">
        <f t="shared" si="49"/>
        <v>0</v>
      </c>
      <c r="CC68" s="131">
        <f t="shared" si="49"/>
        <v>0</v>
      </c>
      <c r="CD68" s="131">
        <f t="shared" si="49"/>
        <v>0</v>
      </c>
      <c r="CE68" s="131">
        <f t="shared" si="49"/>
        <v>0</v>
      </c>
      <c r="CF68" s="131">
        <f t="shared" si="49"/>
        <v>0</v>
      </c>
      <c r="CG68" s="131">
        <f t="shared" si="49"/>
        <v>0</v>
      </c>
      <c r="CH68" s="131">
        <f t="shared" si="49"/>
        <v>0</v>
      </c>
      <c r="CI68" s="131">
        <f t="shared" si="49"/>
        <v>0</v>
      </c>
      <c r="CJ68" s="131">
        <f t="shared" si="49"/>
        <v>0</v>
      </c>
      <c r="CK68" s="131">
        <f t="shared" si="49"/>
        <v>0</v>
      </c>
      <c r="CL68" s="131">
        <f t="shared" si="49"/>
        <v>0</v>
      </c>
      <c r="CM68" s="131">
        <f t="shared" si="49"/>
        <v>0</v>
      </c>
      <c r="CN68" s="131">
        <f t="shared" si="49"/>
        <v>0</v>
      </c>
      <c r="CO68" s="131">
        <f t="shared" si="49"/>
        <v>0</v>
      </c>
      <c r="CP68" s="131">
        <f t="shared" si="49"/>
        <v>0</v>
      </c>
      <c r="CQ68" s="131">
        <f t="shared" si="49"/>
        <v>0</v>
      </c>
      <c r="CR68" s="131">
        <f t="shared" si="49"/>
        <v>0</v>
      </c>
      <c r="CS68" s="131">
        <f t="shared" si="49"/>
        <v>0</v>
      </c>
      <c r="CT68" s="131">
        <f t="shared" si="49"/>
        <v>0</v>
      </c>
      <c r="CU68" s="131">
        <f t="shared" si="49"/>
        <v>0</v>
      </c>
      <c r="CV68" s="131">
        <f t="shared" si="49"/>
        <v>0</v>
      </c>
      <c r="CW68" s="131">
        <f t="shared" si="49"/>
        <v>0</v>
      </c>
      <c r="CX68" s="131">
        <f t="shared" si="49"/>
        <v>0</v>
      </c>
      <c r="CY68" s="131">
        <f t="shared" si="49"/>
        <v>0</v>
      </c>
      <c r="CZ68" s="131">
        <f t="shared" si="49"/>
        <v>0</v>
      </c>
      <c r="DA68" s="131">
        <f t="shared" si="49"/>
        <v>0</v>
      </c>
      <c r="DB68" s="131">
        <f t="shared" si="49"/>
        <v>0</v>
      </c>
      <c r="DC68" s="131">
        <f t="shared" si="49"/>
        <v>0</v>
      </c>
      <c r="DD68" s="131">
        <f t="shared" si="49"/>
        <v>0</v>
      </c>
      <c r="DE68" s="131">
        <f t="shared" si="49"/>
        <v>0</v>
      </c>
      <c r="DF68" s="131">
        <f t="shared" si="49"/>
        <v>0</v>
      </c>
      <c r="DG68" s="131">
        <f t="shared" si="49"/>
        <v>0</v>
      </c>
      <c r="DH68" s="131">
        <f t="shared" si="49"/>
        <v>0</v>
      </c>
      <c r="DI68" s="131">
        <f t="shared" si="49"/>
        <v>0</v>
      </c>
      <c r="DJ68" s="131">
        <f t="shared" si="49"/>
        <v>0</v>
      </c>
      <c r="DK68" s="131">
        <f t="shared" si="49"/>
        <v>0</v>
      </c>
      <c r="DL68" s="131">
        <f t="shared" si="49"/>
        <v>0</v>
      </c>
    </row>
    <row r="69" spans="1:116" ht="192.75" customHeight="1">
      <c r="A69" s="701"/>
      <c r="B69" s="705" t="s">
        <v>694</v>
      </c>
      <c r="C69" s="706"/>
      <c r="D69" s="706"/>
      <c r="E69" s="706"/>
      <c r="F69" s="707"/>
      <c r="G69" s="344"/>
      <c r="H69" s="324">
        <v>5</v>
      </c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29"/>
      <c r="CW69" s="329"/>
      <c r="CX69" s="329"/>
      <c r="CY69" s="329"/>
      <c r="CZ69" s="329"/>
      <c r="DA69" s="329"/>
      <c r="DB69" s="329"/>
      <c r="DC69" s="329"/>
      <c r="DD69" s="329"/>
      <c r="DE69" s="329"/>
      <c r="DF69" s="329"/>
      <c r="DG69" s="329"/>
      <c r="DH69" s="329"/>
      <c r="DI69" s="329"/>
      <c r="DJ69" s="329"/>
      <c r="DK69" s="329"/>
      <c r="DL69" s="329"/>
    </row>
    <row r="70" spans="1:116" ht="71.25" customHeight="1">
      <c r="A70" s="701"/>
      <c r="B70" s="705" t="s">
        <v>695</v>
      </c>
      <c r="C70" s="706"/>
      <c r="D70" s="706"/>
      <c r="E70" s="706"/>
      <c r="F70" s="707"/>
      <c r="G70" s="352"/>
      <c r="H70" s="324">
        <v>5</v>
      </c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  <c r="CN70" s="329"/>
      <c r="CO70" s="329"/>
      <c r="CP70" s="329"/>
      <c r="CQ70" s="329"/>
      <c r="CR70" s="329"/>
      <c r="CS70" s="329"/>
      <c r="CT70" s="329"/>
      <c r="CU70" s="329"/>
      <c r="CV70" s="329"/>
      <c r="CW70" s="329"/>
      <c r="CX70" s="329"/>
      <c r="CY70" s="329"/>
      <c r="CZ70" s="329"/>
      <c r="DA70" s="329"/>
      <c r="DB70" s="329"/>
      <c r="DC70" s="329"/>
      <c r="DD70" s="329"/>
      <c r="DE70" s="329"/>
      <c r="DF70" s="329"/>
      <c r="DG70" s="329"/>
      <c r="DH70" s="329"/>
      <c r="DI70" s="329"/>
      <c r="DJ70" s="329"/>
      <c r="DK70" s="329"/>
      <c r="DL70" s="329"/>
    </row>
    <row r="71" spans="1:116" ht="72" customHeight="1">
      <c r="A71" s="701"/>
      <c r="B71" s="705" t="s">
        <v>696</v>
      </c>
      <c r="C71" s="706"/>
      <c r="D71" s="706"/>
      <c r="E71" s="706"/>
      <c r="F71" s="707"/>
      <c r="G71" s="352"/>
      <c r="H71" s="324">
        <v>5</v>
      </c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  <c r="CQ71" s="329"/>
      <c r="CR71" s="329"/>
      <c r="CS71" s="329"/>
      <c r="CT71" s="329"/>
      <c r="CU71" s="329"/>
      <c r="CV71" s="329"/>
      <c r="CW71" s="329"/>
      <c r="CX71" s="329"/>
      <c r="CY71" s="329"/>
      <c r="CZ71" s="329"/>
      <c r="DA71" s="329"/>
      <c r="DB71" s="329"/>
      <c r="DC71" s="329"/>
      <c r="DD71" s="329"/>
      <c r="DE71" s="329"/>
      <c r="DF71" s="329"/>
      <c r="DG71" s="329"/>
      <c r="DH71" s="329"/>
      <c r="DI71" s="329"/>
      <c r="DJ71" s="329"/>
      <c r="DK71" s="329"/>
      <c r="DL71" s="329"/>
    </row>
    <row r="72" spans="1:116" ht="118.5" customHeight="1">
      <c r="A72" s="685"/>
      <c r="B72" s="705" t="s">
        <v>697</v>
      </c>
      <c r="C72" s="706"/>
      <c r="D72" s="706"/>
      <c r="E72" s="706"/>
      <c r="F72" s="707"/>
      <c r="G72" s="352"/>
      <c r="H72" s="324">
        <v>5</v>
      </c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  <c r="CN72" s="329"/>
      <c r="CO72" s="329"/>
      <c r="CP72" s="329"/>
      <c r="CQ72" s="329"/>
      <c r="CR72" s="329"/>
      <c r="CS72" s="329"/>
      <c r="CT72" s="329"/>
      <c r="CU72" s="329"/>
      <c r="CV72" s="329"/>
      <c r="CW72" s="329"/>
      <c r="CX72" s="329"/>
      <c r="CY72" s="329"/>
      <c r="CZ72" s="329"/>
      <c r="DA72" s="329"/>
      <c r="DB72" s="329"/>
      <c r="DC72" s="329"/>
      <c r="DD72" s="329"/>
      <c r="DE72" s="329"/>
      <c r="DF72" s="329"/>
      <c r="DG72" s="329"/>
      <c r="DH72" s="329"/>
      <c r="DI72" s="329"/>
      <c r="DJ72" s="329"/>
      <c r="DK72" s="329"/>
      <c r="DL72" s="329"/>
    </row>
    <row r="73" spans="1:116" ht="23.25" customHeight="1">
      <c r="A73" s="778"/>
      <c r="B73" s="750"/>
      <c r="C73" s="750"/>
      <c r="D73" s="750"/>
      <c r="E73" s="750"/>
      <c r="F73" s="750"/>
      <c r="G73" s="779"/>
      <c r="H73" s="779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30"/>
      <c r="BV73" s="330"/>
      <c r="BW73" s="330"/>
      <c r="BX73" s="330"/>
      <c r="BY73" s="330"/>
      <c r="BZ73" s="330"/>
      <c r="CA73" s="330"/>
      <c r="CB73" s="330"/>
      <c r="CC73" s="330"/>
      <c r="CD73" s="330"/>
      <c r="CE73" s="330"/>
      <c r="CF73" s="330"/>
      <c r="CG73" s="330"/>
      <c r="CH73" s="330"/>
      <c r="CI73" s="330"/>
      <c r="CJ73" s="330"/>
      <c r="CK73" s="330"/>
      <c r="CL73" s="330"/>
      <c r="CM73" s="330"/>
      <c r="CN73" s="330"/>
      <c r="CO73" s="330"/>
      <c r="CP73" s="330"/>
      <c r="CQ73" s="330"/>
      <c r="CR73" s="330"/>
      <c r="CS73" s="330"/>
      <c r="CT73" s="330"/>
      <c r="CU73" s="330"/>
      <c r="CV73" s="330"/>
      <c r="CW73" s="330"/>
      <c r="CX73" s="330"/>
      <c r="CY73" s="330"/>
      <c r="CZ73" s="330"/>
      <c r="DA73" s="330"/>
      <c r="DB73" s="330"/>
      <c r="DC73" s="330"/>
      <c r="DD73" s="330"/>
      <c r="DE73" s="330"/>
      <c r="DF73" s="330"/>
      <c r="DG73" s="330"/>
      <c r="DH73" s="330"/>
      <c r="DI73" s="330"/>
      <c r="DJ73" s="330"/>
      <c r="DK73" s="330"/>
      <c r="DL73" s="330"/>
    </row>
    <row r="74" spans="1:116" ht="23.25" customHeight="1">
      <c r="A74" s="331"/>
      <c r="B74" s="357"/>
      <c r="C74" s="357"/>
      <c r="D74" s="357"/>
      <c r="E74" s="357"/>
      <c r="F74" s="357"/>
      <c r="G74" s="333" t="s">
        <v>414</v>
      </c>
      <c r="H74" s="334">
        <v>10</v>
      </c>
      <c r="I74" s="131">
        <f>I75</f>
        <v>0</v>
      </c>
      <c r="J74" s="131">
        <f t="shared" ref="J74:BU74" si="50">J75</f>
        <v>0</v>
      </c>
      <c r="K74" s="131">
        <f t="shared" si="50"/>
        <v>0</v>
      </c>
      <c r="L74" s="131">
        <f t="shared" si="50"/>
        <v>0</v>
      </c>
      <c r="M74" s="131">
        <f t="shared" si="50"/>
        <v>0</v>
      </c>
      <c r="N74" s="131">
        <f t="shared" si="50"/>
        <v>0</v>
      </c>
      <c r="O74" s="131">
        <f t="shared" si="50"/>
        <v>0</v>
      </c>
      <c r="P74" s="131">
        <f t="shared" si="50"/>
        <v>0</v>
      </c>
      <c r="Q74" s="131">
        <f t="shared" si="50"/>
        <v>0</v>
      </c>
      <c r="R74" s="131">
        <f t="shared" si="50"/>
        <v>0</v>
      </c>
      <c r="S74" s="131">
        <f t="shared" si="50"/>
        <v>0</v>
      </c>
      <c r="T74" s="131">
        <f t="shared" si="50"/>
        <v>0</v>
      </c>
      <c r="U74" s="131">
        <f t="shared" si="50"/>
        <v>0</v>
      </c>
      <c r="V74" s="131">
        <f t="shared" si="50"/>
        <v>0</v>
      </c>
      <c r="W74" s="131">
        <f t="shared" si="50"/>
        <v>0</v>
      </c>
      <c r="X74" s="131">
        <f t="shared" si="50"/>
        <v>0</v>
      </c>
      <c r="Y74" s="131">
        <f t="shared" si="50"/>
        <v>0</v>
      </c>
      <c r="Z74" s="131">
        <f t="shared" si="50"/>
        <v>0</v>
      </c>
      <c r="AA74" s="131">
        <f t="shared" si="50"/>
        <v>0</v>
      </c>
      <c r="AB74" s="131">
        <f t="shared" si="50"/>
        <v>0</v>
      </c>
      <c r="AC74" s="131">
        <f t="shared" si="50"/>
        <v>0</v>
      </c>
      <c r="AD74" s="131">
        <f t="shared" si="50"/>
        <v>0</v>
      </c>
      <c r="AE74" s="131">
        <f t="shared" si="50"/>
        <v>0</v>
      </c>
      <c r="AF74" s="131">
        <f t="shared" si="50"/>
        <v>0</v>
      </c>
      <c r="AG74" s="131">
        <f t="shared" si="50"/>
        <v>0</v>
      </c>
      <c r="AH74" s="131">
        <f t="shared" si="50"/>
        <v>0</v>
      </c>
      <c r="AI74" s="131">
        <f t="shared" si="50"/>
        <v>0</v>
      </c>
      <c r="AJ74" s="131">
        <f t="shared" si="50"/>
        <v>0</v>
      </c>
      <c r="AK74" s="131">
        <f t="shared" si="50"/>
        <v>0</v>
      </c>
      <c r="AL74" s="131">
        <f t="shared" si="50"/>
        <v>0</v>
      </c>
      <c r="AM74" s="131">
        <f t="shared" si="50"/>
        <v>0</v>
      </c>
      <c r="AN74" s="131">
        <f t="shared" si="50"/>
        <v>0</v>
      </c>
      <c r="AO74" s="131">
        <f t="shared" si="50"/>
        <v>0</v>
      </c>
      <c r="AP74" s="131">
        <f t="shared" si="50"/>
        <v>0</v>
      </c>
      <c r="AQ74" s="131">
        <f t="shared" si="50"/>
        <v>0</v>
      </c>
      <c r="AR74" s="131">
        <f t="shared" si="50"/>
        <v>0</v>
      </c>
      <c r="AS74" s="131">
        <f t="shared" si="50"/>
        <v>0</v>
      </c>
      <c r="AT74" s="131">
        <f t="shared" si="50"/>
        <v>0</v>
      </c>
      <c r="AU74" s="131">
        <f t="shared" si="50"/>
        <v>0</v>
      </c>
      <c r="AV74" s="131">
        <f t="shared" si="50"/>
        <v>0</v>
      </c>
      <c r="AW74" s="131">
        <f t="shared" si="50"/>
        <v>0</v>
      </c>
      <c r="AX74" s="131">
        <f t="shared" si="50"/>
        <v>0</v>
      </c>
      <c r="AY74" s="131">
        <f t="shared" si="50"/>
        <v>0</v>
      </c>
      <c r="AZ74" s="131">
        <f t="shared" si="50"/>
        <v>0</v>
      </c>
      <c r="BA74" s="131">
        <f t="shared" si="50"/>
        <v>0</v>
      </c>
      <c r="BB74" s="131">
        <f t="shared" si="50"/>
        <v>0</v>
      </c>
      <c r="BC74" s="131">
        <f t="shared" si="50"/>
        <v>0</v>
      </c>
      <c r="BD74" s="131">
        <f t="shared" si="50"/>
        <v>0</v>
      </c>
      <c r="BE74" s="131">
        <f t="shared" si="50"/>
        <v>0</v>
      </c>
      <c r="BF74" s="131">
        <f t="shared" si="50"/>
        <v>0</v>
      </c>
      <c r="BG74" s="131">
        <f t="shared" si="50"/>
        <v>0</v>
      </c>
      <c r="BH74" s="131">
        <f t="shared" si="50"/>
        <v>0</v>
      </c>
      <c r="BI74" s="131">
        <f t="shared" si="50"/>
        <v>0</v>
      </c>
      <c r="BJ74" s="131">
        <f t="shared" si="50"/>
        <v>0</v>
      </c>
      <c r="BK74" s="131">
        <f t="shared" si="50"/>
        <v>0</v>
      </c>
      <c r="BL74" s="131">
        <f t="shared" si="50"/>
        <v>0</v>
      </c>
      <c r="BM74" s="131">
        <f t="shared" si="50"/>
        <v>0</v>
      </c>
      <c r="BN74" s="131">
        <f t="shared" si="50"/>
        <v>0</v>
      </c>
      <c r="BO74" s="131">
        <f t="shared" si="50"/>
        <v>0</v>
      </c>
      <c r="BP74" s="131">
        <f t="shared" si="50"/>
        <v>0</v>
      </c>
      <c r="BQ74" s="131">
        <f t="shared" si="50"/>
        <v>0</v>
      </c>
      <c r="BR74" s="131">
        <f t="shared" si="50"/>
        <v>0</v>
      </c>
      <c r="BS74" s="131">
        <f t="shared" si="50"/>
        <v>0</v>
      </c>
      <c r="BT74" s="131">
        <f t="shared" si="50"/>
        <v>0</v>
      </c>
      <c r="BU74" s="131">
        <f t="shared" si="50"/>
        <v>0</v>
      </c>
      <c r="BV74" s="131">
        <f t="shared" ref="BV74:DL74" si="51">BV75</f>
        <v>0</v>
      </c>
      <c r="BW74" s="131">
        <f t="shared" si="51"/>
        <v>0</v>
      </c>
      <c r="BX74" s="131">
        <f t="shared" si="51"/>
        <v>0</v>
      </c>
      <c r="BY74" s="131">
        <f t="shared" si="51"/>
        <v>0</v>
      </c>
      <c r="BZ74" s="131">
        <f t="shared" si="51"/>
        <v>0</v>
      </c>
      <c r="CA74" s="131">
        <f t="shared" si="51"/>
        <v>0</v>
      </c>
      <c r="CB74" s="131">
        <f t="shared" si="51"/>
        <v>0</v>
      </c>
      <c r="CC74" s="131">
        <f t="shared" si="51"/>
        <v>0</v>
      </c>
      <c r="CD74" s="131">
        <f t="shared" si="51"/>
        <v>0</v>
      </c>
      <c r="CE74" s="131">
        <f t="shared" si="51"/>
        <v>0</v>
      </c>
      <c r="CF74" s="131">
        <f t="shared" si="51"/>
        <v>0</v>
      </c>
      <c r="CG74" s="131">
        <f t="shared" si="51"/>
        <v>0</v>
      </c>
      <c r="CH74" s="131">
        <f t="shared" si="51"/>
        <v>0</v>
      </c>
      <c r="CI74" s="131">
        <f t="shared" si="51"/>
        <v>0</v>
      </c>
      <c r="CJ74" s="131">
        <f t="shared" si="51"/>
        <v>0</v>
      </c>
      <c r="CK74" s="131">
        <f t="shared" si="51"/>
        <v>0</v>
      </c>
      <c r="CL74" s="131">
        <f t="shared" si="51"/>
        <v>0</v>
      </c>
      <c r="CM74" s="131">
        <f t="shared" si="51"/>
        <v>0</v>
      </c>
      <c r="CN74" s="131">
        <f t="shared" si="51"/>
        <v>0</v>
      </c>
      <c r="CO74" s="131">
        <f t="shared" si="51"/>
        <v>0</v>
      </c>
      <c r="CP74" s="131">
        <f t="shared" si="51"/>
        <v>0</v>
      </c>
      <c r="CQ74" s="131">
        <f t="shared" si="51"/>
        <v>0</v>
      </c>
      <c r="CR74" s="131">
        <f t="shared" si="51"/>
        <v>0</v>
      </c>
      <c r="CS74" s="131">
        <f t="shared" si="51"/>
        <v>0</v>
      </c>
      <c r="CT74" s="131">
        <f t="shared" si="51"/>
        <v>0</v>
      </c>
      <c r="CU74" s="131">
        <f t="shared" si="51"/>
        <v>0</v>
      </c>
      <c r="CV74" s="131">
        <f t="shared" si="51"/>
        <v>0</v>
      </c>
      <c r="CW74" s="131">
        <f t="shared" si="51"/>
        <v>0</v>
      </c>
      <c r="CX74" s="131">
        <f t="shared" si="51"/>
        <v>0</v>
      </c>
      <c r="CY74" s="131">
        <f t="shared" si="51"/>
        <v>0</v>
      </c>
      <c r="CZ74" s="131">
        <f t="shared" si="51"/>
        <v>0</v>
      </c>
      <c r="DA74" s="131">
        <f t="shared" si="51"/>
        <v>0</v>
      </c>
      <c r="DB74" s="131">
        <f t="shared" si="51"/>
        <v>0</v>
      </c>
      <c r="DC74" s="131">
        <f t="shared" si="51"/>
        <v>0</v>
      </c>
      <c r="DD74" s="131">
        <f t="shared" si="51"/>
        <v>0</v>
      </c>
      <c r="DE74" s="131">
        <f t="shared" si="51"/>
        <v>0</v>
      </c>
      <c r="DF74" s="131">
        <f t="shared" si="51"/>
        <v>0</v>
      </c>
      <c r="DG74" s="131">
        <f t="shared" si="51"/>
        <v>0</v>
      </c>
      <c r="DH74" s="131">
        <f t="shared" si="51"/>
        <v>0</v>
      </c>
      <c r="DI74" s="131">
        <f t="shared" si="51"/>
        <v>0</v>
      </c>
      <c r="DJ74" s="131">
        <f t="shared" si="51"/>
        <v>0</v>
      </c>
      <c r="DK74" s="131">
        <f t="shared" si="51"/>
        <v>0</v>
      </c>
      <c r="DL74" s="131">
        <f t="shared" si="51"/>
        <v>0</v>
      </c>
    </row>
    <row r="75" spans="1:116" ht="23.25" customHeight="1">
      <c r="A75" s="743" t="s">
        <v>698</v>
      </c>
      <c r="B75" s="743"/>
      <c r="C75" s="743"/>
      <c r="D75" s="743"/>
      <c r="E75" s="743"/>
      <c r="F75" s="743"/>
      <c r="G75" s="358"/>
      <c r="H75" s="359">
        <v>10</v>
      </c>
      <c r="I75" s="131">
        <f>I76+I77+I78+I80+I81</f>
        <v>0</v>
      </c>
      <c r="J75" s="131">
        <f t="shared" ref="J75:BU75" si="52">J76+J77+J78+J80+J81</f>
        <v>0</v>
      </c>
      <c r="K75" s="131">
        <f t="shared" si="52"/>
        <v>0</v>
      </c>
      <c r="L75" s="131">
        <f t="shared" si="52"/>
        <v>0</v>
      </c>
      <c r="M75" s="131">
        <f t="shared" si="52"/>
        <v>0</v>
      </c>
      <c r="N75" s="131">
        <f t="shared" si="52"/>
        <v>0</v>
      </c>
      <c r="O75" s="131">
        <f t="shared" si="52"/>
        <v>0</v>
      </c>
      <c r="P75" s="131">
        <f t="shared" si="52"/>
        <v>0</v>
      </c>
      <c r="Q75" s="131">
        <f t="shared" si="52"/>
        <v>0</v>
      </c>
      <c r="R75" s="131">
        <f t="shared" si="52"/>
        <v>0</v>
      </c>
      <c r="S75" s="131">
        <f t="shared" si="52"/>
        <v>0</v>
      </c>
      <c r="T75" s="131">
        <f t="shared" si="52"/>
        <v>0</v>
      </c>
      <c r="U75" s="131">
        <f t="shared" si="52"/>
        <v>0</v>
      </c>
      <c r="V75" s="131">
        <f t="shared" si="52"/>
        <v>0</v>
      </c>
      <c r="W75" s="131">
        <f t="shared" si="52"/>
        <v>0</v>
      </c>
      <c r="X75" s="131">
        <f t="shared" si="52"/>
        <v>0</v>
      </c>
      <c r="Y75" s="131">
        <f t="shared" si="52"/>
        <v>0</v>
      </c>
      <c r="Z75" s="131">
        <f t="shared" si="52"/>
        <v>0</v>
      </c>
      <c r="AA75" s="131">
        <f t="shared" si="52"/>
        <v>0</v>
      </c>
      <c r="AB75" s="131">
        <f t="shared" si="52"/>
        <v>0</v>
      </c>
      <c r="AC75" s="131">
        <f t="shared" si="52"/>
        <v>0</v>
      </c>
      <c r="AD75" s="131">
        <f t="shared" si="52"/>
        <v>0</v>
      </c>
      <c r="AE75" s="131">
        <f t="shared" si="52"/>
        <v>0</v>
      </c>
      <c r="AF75" s="131">
        <f t="shared" si="52"/>
        <v>0</v>
      </c>
      <c r="AG75" s="131">
        <f t="shared" si="52"/>
        <v>0</v>
      </c>
      <c r="AH75" s="131">
        <f t="shared" si="52"/>
        <v>0</v>
      </c>
      <c r="AI75" s="131">
        <f t="shared" si="52"/>
        <v>0</v>
      </c>
      <c r="AJ75" s="131">
        <f t="shared" si="52"/>
        <v>0</v>
      </c>
      <c r="AK75" s="131">
        <f t="shared" si="52"/>
        <v>0</v>
      </c>
      <c r="AL75" s="131">
        <f t="shared" si="52"/>
        <v>0</v>
      </c>
      <c r="AM75" s="131">
        <f t="shared" si="52"/>
        <v>0</v>
      </c>
      <c r="AN75" s="131">
        <f t="shared" si="52"/>
        <v>0</v>
      </c>
      <c r="AO75" s="131">
        <f t="shared" si="52"/>
        <v>0</v>
      </c>
      <c r="AP75" s="131">
        <f t="shared" si="52"/>
        <v>0</v>
      </c>
      <c r="AQ75" s="131">
        <f t="shared" si="52"/>
        <v>0</v>
      </c>
      <c r="AR75" s="131">
        <f t="shared" si="52"/>
        <v>0</v>
      </c>
      <c r="AS75" s="131">
        <f t="shared" si="52"/>
        <v>0</v>
      </c>
      <c r="AT75" s="131">
        <f t="shared" si="52"/>
        <v>0</v>
      </c>
      <c r="AU75" s="131">
        <f t="shared" si="52"/>
        <v>0</v>
      </c>
      <c r="AV75" s="131">
        <f t="shared" si="52"/>
        <v>0</v>
      </c>
      <c r="AW75" s="131">
        <f t="shared" si="52"/>
        <v>0</v>
      </c>
      <c r="AX75" s="131">
        <f t="shared" si="52"/>
        <v>0</v>
      </c>
      <c r="AY75" s="131">
        <f t="shared" si="52"/>
        <v>0</v>
      </c>
      <c r="AZ75" s="131">
        <f t="shared" si="52"/>
        <v>0</v>
      </c>
      <c r="BA75" s="131">
        <f t="shared" si="52"/>
        <v>0</v>
      </c>
      <c r="BB75" s="131">
        <f t="shared" si="52"/>
        <v>0</v>
      </c>
      <c r="BC75" s="131">
        <f t="shared" si="52"/>
        <v>0</v>
      </c>
      <c r="BD75" s="131">
        <f t="shared" si="52"/>
        <v>0</v>
      </c>
      <c r="BE75" s="131">
        <f t="shared" si="52"/>
        <v>0</v>
      </c>
      <c r="BF75" s="131">
        <f t="shared" si="52"/>
        <v>0</v>
      </c>
      <c r="BG75" s="131">
        <f t="shared" si="52"/>
        <v>0</v>
      </c>
      <c r="BH75" s="131">
        <f t="shared" si="52"/>
        <v>0</v>
      </c>
      <c r="BI75" s="131">
        <f t="shared" si="52"/>
        <v>0</v>
      </c>
      <c r="BJ75" s="131">
        <f t="shared" si="52"/>
        <v>0</v>
      </c>
      <c r="BK75" s="131">
        <f t="shared" si="52"/>
        <v>0</v>
      </c>
      <c r="BL75" s="131">
        <f t="shared" si="52"/>
        <v>0</v>
      </c>
      <c r="BM75" s="131">
        <f t="shared" si="52"/>
        <v>0</v>
      </c>
      <c r="BN75" s="131">
        <f t="shared" si="52"/>
        <v>0</v>
      </c>
      <c r="BO75" s="131">
        <f t="shared" si="52"/>
        <v>0</v>
      </c>
      <c r="BP75" s="131">
        <f t="shared" si="52"/>
        <v>0</v>
      </c>
      <c r="BQ75" s="131">
        <f t="shared" si="52"/>
        <v>0</v>
      </c>
      <c r="BR75" s="131">
        <f t="shared" si="52"/>
        <v>0</v>
      </c>
      <c r="BS75" s="131">
        <f t="shared" si="52"/>
        <v>0</v>
      </c>
      <c r="BT75" s="131">
        <f t="shared" si="52"/>
        <v>0</v>
      </c>
      <c r="BU75" s="131">
        <f t="shared" si="52"/>
        <v>0</v>
      </c>
      <c r="BV75" s="131">
        <f t="shared" ref="BV75:DL75" si="53">BV76+BV77+BV78+BV80+BV81</f>
        <v>0</v>
      </c>
      <c r="BW75" s="131">
        <f t="shared" si="53"/>
        <v>0</v>
      </c>
      <c r="BX75" s="131">
        <f t="shared" si="53"/>
        <v>0</v>
      </c>
      <c r="BY75" s="131">
        <f t="shared" si="53"/>
        <v>0</v>
      </c>
      <c r="BZ75" s="131">
        <f t="shared" si="53"/>
        <v>0</v>
      </c>
      <c r="CA75" s="131">
        <f t="shared" si="53"/>
        <v>0</v>
      </c>
      <c r="CB75" s="131">
        <f t="shared" si="53"/>
        <v>0</v>
      </c>
      <c r="CC75" s="131">
        <f t="shared" si="53"/>
        <v>0</v>
      </c>
      <c r="CD75" s="131">
        <f t="shared" si="53"/>
        <v>0</v>
      </c>
      <c r="CE75" s="131">
        <f t="shared" si="53"/>
        <v>0</v>
      </c>
      <c r="CF75" s="131">
        <f t="shared" si="53"/>
        <v>0</v>
      </c>
      <c r="CG75" s="131">
        <f t="shared" si="53"/>
        <v>0</v>
      </c>
      <c r="CH75" s="131">
        <f t="shared" si="53"/>
        <v>0</v>
      </c>
      <c r="CI75" s="131">
        <f t="shared" si="53"/>
        <v>0</v>
      </c>
      <c r="CJ75" s="131">
        <f t="shared" si="53"/>
        <v>0</v>
      </c>
      <c r="CK75" s="131">
        <f t="shared" si="53"/>
        <v>0</v>
      </c>
      <c r="CL75" s="131">
        <f t="shared" si="53"/>
        <v>0</v>
      </c>
      <c r="CM75" s="131">
        <f t="shared" si="53"/>
        <v>0</v>
      </c>
      <c r="CN75" s="131">
        <f t="shared" si="53"/>
        <v>0</v>
      </c>
      <c r="CO75" s="131">
        <f t="shared" si="53"/>
        <v>0</v>
      </c>
      <c r="CP75" s="131">
        <f t="shared" si="53"/>
        <v>0</v>
      </c>
      <c r="CQ75" s="131">
        <f t="shared" si="53"/>
        <v>0</v>
      </c>
      <c r="CR75" s="131">
        <f t="shared" si="53"/>
        <v>0</v>
      </c>
      <c r="CS75" s="131">
        <f t="shared" si="53"/>
        <v>0</v>
      </c>
      <c r="CT75" s="131">
        <f t="shared" si="53"/>
        <v>0</v>
      </c>
      <c r="CU75" s="131">
        <f t="shared" si="53"/>
        <v>0</v>
      </c>
      <c r="CV75" s="131">
        <f t="shared" si="53"/>
        <v>0</v>
      </c>
      <c r="CW75" s="131">
        <f t="shared" si="53"/>
        <v>0</v>
      </c>
      <c r="CX75" s="131">
        <f t="shared" si="53"/>
        <v>0</v>
      </c>
      <c r="CY75" s="131">
        <f t="shared" si="53"/>
        <v>0</v>
      </c>
      <c r="CZ75" s="131">
        <f t="shared" si="53"/>
        <v>0</v>
      </c>
      <c r="DA75" s="131">
        <f t="shared" si="53"/>
        <v>0</v>
      </c>
      <c r="DB75" s="131">
        <f t="shared" si="53"/>
        <v>0</v>
      </c>
      <c r="DC75" s="131">
        <f t="shared" si="53"/>
        <v>0</v>
      </c>
      <c r="DD75" s="131">
        <f t="shared" si="53"/>
        <v>0</v>
      </c>
      <c r="DE75" s="131">
        <f t="shared" si="53"/>
        <v>0</v>
      </c>
      <c r="DF75" s="131">
        <f t="shared" si="53"/>
        <v>0</v>
      </c>
      <c r="DG75" s="131">
        <f t="shared" si="53"/>
        <v>0</v>
      </c>
      <c r="DH75" s="131">
        <f t="shared" si="53"/>
        <v>0</v>
      </c>
      <c r="DI75" s="131">
        <f t="shared" si="53"/>
        <v>0</v>
      </c>
      <c r="DJ75" s="131">
        <f t="shared" si="53"/>
        <v>0</v>
      </c>
      <c r="DK75" s="131">
        <f t="shared" si="53"/>
        <v>0</v>
      </c>
      <c r="DL75" s="131">
        <f t="shared" si="53"/>
        <v>0</v>
      </c>
    </row>
    <row r="76" spans="1:116" ht="242.25" customHeight="1">
      <c r="A76" s="360">
        <v>2.1</v>
      </c>
      <c r="B76" s="691" t="s">
        <v>699</v>
      </c>
      <c r="C76" s="692"/>
      <c r="D76" s="692"/>
      <c r="E76" s="692"/>
      <c r="F76" s="693"/>
      <c r="G76" s="361" t="s">
        <v>700</v>
      </c>
      <c r="H76" s="362">
        <v>2</v>
      </c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/>
      <c r="BX76" s="329"/>
      <c r="BY76" s="329"/>
      <c r="BZ76" s="329"/>
      <c r="CA76" s="329"/>
      <c r="CB76" s="329"/>
      <c r="CC76" s="329"/>
      <c r="CD76" s="329"/>
      <c r="CE76" s="329"/>
      <c r="CF76" s="329"/>
      <c r="CG76" s="329"/>
      <c r="CH76" s="329"/>
      <c r="CI76" s="329"/>
      <c r="CJ76" s="329"/>
      <c r="CK76" s="329"/>
      <c r="CL76" s="329"/>
      <c r="CM76" s="329"/>
      <c r="CN76" s="329"/>
      <c r="CO76" s="329"/>
      <c r="CP76" s="329"/>
      <c r="CQ76" s="329"/>
      <c r="CR76" s="329"/>
      <c r="CS76" s="329"/>
      <c r="CT76" s="329"/>
      <c r="CU76" s="329"/>
      <c r="CV76" s="329"/>
      <c r="CW76" s="329"/>
      <c r="CX76" s="329"/>
      <c r="CY76" s="329"/>
      <c r="CZ76" s="329"/>
      <c r="DA76" s="329"/>
      <c r="DB76" s="329"/>
      <c r="DC76" s="329"/>
      <c r="DD76" s="329"/>
      <c r="DE76" s="329"/>
      <c r="DF76" s="329"/>
      <c r="DG76" s="329"/>
      <c r="DH76" s="329"/>
      <c r="DI76" s="329"/>
      <c r="DJ76" s="329"/>
      <c r="DK76" s="329"/>
      <c r="DL76" s="329"/>
    </row>
    <row r="77" spans="1:116" s="364" customFormat="1" ht="268.5" customHeight="1">
      <c r="A77" s="335">
        <v>2.2000000000000002</v>
      </c>
      <c r="B77" s="775" t="s">
        <v>701</v>
      </c>
      <c r="C77" s="776"/>
      <c r="D77" s="776"/>
      <c r="E77" s="776"/>
      <c r="F77" s="777"/>
      <c r="G77" s="363"/>
      <c r="H77" s="362">
        <v>2</v>
      </c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29"/>
      <c r="BX77" s="329"/>
      <c r="BY77" s="329"/>
      <c r="BZ77" s="329"/>
      <c r="CA77" s="329"/>
      <c r="CB77" s="329"/>
      <c r="CC77" s="329"/>
      <c r="CD77" s="329"/>
      <c r="CE77" s="329"/>
      <c r="CF77" s="329"/>
      <c r="CG77" s="329"/>
      <c r="CH77" s="329"/>
      <c r="CI77" s="329"/>
      <c r="CJ77" s="329"/>
      <c r="CK77" s="329"/>
      <c r="CL77" s="329"/>
      <c r="CM77" s="329"/>
      <c r="CN77" s="329"/>
      <c r="CO77" s="329"/>
      <c r="CP77" s="329"/>
      <c r="CQ77" s="329"/>
      <c r="CR77" s="329"/>
      <c r="CS77" s="329"/>
      <c r="CT77" s="329"/>
      <c r="CU77" s="329"/>
      <c r="CV77" s="329"/>
      <c r="CW77" s="329"/>
      <c r="CX77" s="329"/>
      <c r="CY77" s="329"/>
      <c r="CZ77" s="329"/>
      <c r="DA77" s="329"/>
      <c r="DB77" s="329"/>
      <c r="DC77" s="329"/>
      <c r="DD77" s="329"/>
      <c r="DE77" s="329"/>
      <c r="DF77" s="329"/>
      <c r="DG77" s="329"/>
      <c r="DH77" s="329"/>
      <c r="DI77" s="329"/>
      <c r="DJ77" s="329"/>
      <c r="DK77" s="329"/>
      <c r="DL77" s="329"/>
    </row>
    <row r="78" spans="1:116" ht="102" customHeight="1">
      <c r="A78" s="360">
        <v>2.2999999999999998</v>
      </c>
      <c r="B78" s="775" t="s">
        <v>702</v>
      </c>
      <c r="C78" s="776"/>
      <c r="D78" s="776"/>
      <c r="E78" s="776"/>
      <c r="F78" s="777"/>
      <c r="G78" s="365"/>
      <c r="H78" s="362">
        <v>2</v>
      </c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AA78" s="762"/>
      <c r="AB78" s="762"/>
      <c r="AC78" s="762"/>
      <c r="AD78" s="762"/>
      <c r="AE78" s="762"/>
      <c r="AF78" s="762"/>
      <c r="AG78" s="762"/>
      <c r="AH78" s="762"/>
      <c r="AI78" s="762"/>
      <c r="AJ78" s="762"/>
      <c r="AK78" s="762"/>
      <c r="AL78" s="762"/>
      <c r="AM78" s="762"/>
      <c r="AN78" s="762"/>
      <c r="AO78" s="762"/>
      <c r="AP78" s="762"/>
      <c r="AQ78" s="762"/>
      <c r="AR78" s="762"/>
      <c r="AS78" s="762"/>
      <c r="AT78" s="762"/>
      <c r="AU78" s="762"/>
      <c r="AV78" s="762"/>
      <c r="AW78" s="762"/>
      <c r="AX78" s="762"/>
      <c r="AY78" s="762"/>
      <c r="AZ78" s="762"/>
      <c r="BA78" s="762"/>
      <c r="BB78" s="762"/>
      <c r="BC78" s="762"/>
      <c r="BD78" s="762"/>
      <c r="BE78" s="762"/>
      <c r="BF78" s="762"/>
      <c r="BG78" s="762"/>
      <c r="BH78" s="762"/>
      <c r="BI78" s="762"/>
      <c r="BJ78" s="762"/>
      <c r="BK78" s="762"/>
      <c r="BL78" s="762"/>
      <c r="BM78" s="762"/>
      <c r="BN78" s="762"/>
      <c r="BO78" s="762"/>
      <c r="BP78" s="762"/>
      <c r="BQ78" s="762"/>
      <c r="BR78" s="762"/>
      <c r="BS78" s="762"/>
      <c r="BT78" s="762"/>
      <c r="BU78" s="762"/>
      <c r="BV78" s="762"/>
      <c r="BW78" s="762"/>
      <c r="BX78" s="762"/>
      <c r="BY78" s="762"/>
      <c r="BZ78" s="762"/>
      <c r="CA78" s="762"/>
      <c r="CB78" s="762"/>
      <c r="CC78" s="762"/>
      <c r="CD78" s="762"/>
      <c r="CE78" s="762"/>
      <c r="CF78" s="762"/>
      <c r="CG78" s="762"/>
      <c r="CH78" s="762"/>
      <c r="CI78" s="762"/>
      <c r="CJ78" s="762"/>
      <c r="CK78" s="762"/>
      <c r="CL78" s="762"/>
      <c r="CM78" s="762"/>
      <c r="CN78" s="762"/>
      <c r="CO78" s="762"/>
      <c r="CP78" s="762"/>
      <c r="CQ78" s="762"/>
      <c r="CR78" s="762"/>
      <c r="CS78" s="762"/>
      <c r="CT78" s="762"/>
      <c r="CU78" s="762"/>
      <c r="CV78" s="762"/>
      <c r="CW78" s="762"/>
      <c r="CX78" s="762"/>
      <c r="CY78" s="762"/>
      <c r="CZ78" s="762"/>
      <c r="DA78" s="762"/>
      <c r="DB78" s="762"/>
      <c r="DC78" s="762"/>
      <c r="DD78" s="762"/>
      <c r="DE78" s="762"/>
      <c r="DF78" s="762"/>
      <c r="DG78" s="762"/>
      <c r="DH78" s="762"/>
      <c r="DI78" s="762"/>
      <c r="DJ78" s="762"/>
      <c r="DK78" s="762"/>
      <c r="DL78" s="762"/>
    </row>
    <row r="79" spans="1:116" ht="195.75" customHeight="1">
      <c r="A79" s="366"/>
      <c r="B79" s="766" t="s">
        <v>703</v>
      </c>
      <c r="C79" s="767"/>
      <c r="D79" s="767"/>
      <c r="E79" s="767"/>
      <c r="F79" s="768"/>
      <c r="G79" s="367"/>
      <c r="H79" s="368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  <c r="AJ79" s="762"/>
      <c r="AK79" s="762"/>
      <c r="AL79" s="762"/>
      <c r="AM79" s="762"/>
      <c r="AN79" s="762"/>
      <c r="AO79" s="762"/>
      <c r="AP79" s="762"/>
      <c r="AQ79" s="762"/>
      <c r="AR79" s="762"/>
      <c r="AS79" s="762"/>
      <c r="AT79" s="762"/>
      <c r="AU79" s="762"/>
      <c r="AV79" s="762"/>
      <c r="AW79" s="762"/>
      <c r="AX79" s="762"/>
      <c r="AY79" s="762"/>
      <c r="AZ79" s="762"/>
      <c r="BA79" s="762"/>
      <c r="BB79" s="762"/>
      <c r="BC79" s="762"/>
      <c r="BD79" s="762"/>
      <c r="BE79" s="762"/>
      <c r="BF79" s="762"/>
      <c r="BG79" s="762"/>
      <c r="BH79" s="762"/>
      <c r="BI79" s="762"/>
      <c r="BJ79" s="762"/>
      <c r="BK79" s="762"/>
      <c r="BL79" s="762"/>
      <c r="BM79" s="762"/>
      <c r="BN79" s="762"/>
      <c r="BO79" s="762"/>
      <c r="BP79" s="762"/>
      <c r="BQ79" s="762"/>
      <c r="BR79" s="762"/>
      <c r="BS79" s="762"/>
      <c r="BT79" s="762"/>
      <c r="BU79" s="762"/>
      <c r="BV79" s="762"/>
      <c r="BW79" s="762"/>
      <c r="BX79" s="762"/>
      <c r="BY79" s="762"/>
      <c r="BZ79" s="762"/>
      <c r="CA79" s="762"/>
      <c r="CB79" s="762"/>
      <c r="CC79" s="762"/>
      <c r="CD79" s="762"/>
      <c r="CE79" s="762"/>
      <c r="CF79" s="762"/>
      <c r="CG79" s="762"/>
      <c r="CH79" s="762"/>
      <c r="CI79" s="762"/>
      <c r="CJ79" s="762"/>
      <c r="CK79" s="762"/>
      <c r="CL79" s="762"/>
      <c r="CM79" s="762"/>
      <c r="CN79" s="762"/>
      <c r="CO79" s="762"/>
      <c r="CP79" s="762"/>
      <c r="CQ79" s="762"/>
      <c r="CR79" s="762"/>
      <c r="CS79" s="762"/>
      <c r="CT79" s="762"/>
      <c r="CU79" s="762"/>
      <c r="CV79" s="762"/>
      <c r="CW79" s="762"/>
      <c r="CX79" s="762"/>
      <c r="CY79" s="762"/>
      <c r="CZ79" s="762"/>
      <c r="DA79" s="762"/>
      <c r="DB79" s="762"/>
      <c r="DC79" s="762"/>
      <c r="DD79" s="762"/>
      <c r="DE79" s="762"/>
      <c r="DF79" s="762"/>
      <c r="DG79" s="762"/>
      <c r="DH79" s="762"/>
      <c r="DI79" s="762"/>
      <c r="DJ79" s="762"/>
      <c r="DK79" s="762"/>
      <c r="DL79" s="762"/>
    </row>
    <row r="80" spans="1:116" s="369" customFormat="1" ht="212.25" customHeight="1">
      <c r="A80" s="335">
        <v>2.4</v>
      </c>
      <c r="B80" s="766" t="s">
        <v>704</v>
      </c>
      <c r="C80" s="767"/>
      <c r="D80" s="767"/>
      <c r="E80" s="767"/>
      <c r="F80" s="768"/>
      <c r="G80" s="363" t="s">
        <v>705</v>
      </c>
      <c r="H80" s="362">
        <v>2</v>
      </c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29"/>
      <c r="CF80" s="329"/>
      <c r="CG80" s="329"/>
      <c r="CH80" s="329"/>
      <c r="CI80" s="329"/>
      <c r="CJ80" s="329"/>
      <c r="CK80" s="329"/>
      <c r="CL80" s="329"/>
      <c r="CM80" s="329"/>
      <c r="CN80" s="329"/>
      <c r="CO80" s="329"/>
      <c r="CP80" s="329"/>
      <c r="CQ80" s="329"/>
      <c r="CR80" s="329"/>
      <c r="CS80" s="329"/>
      <c r="CT80" s="329"/>
      <c r="CU80" s="329"/>
      <c r="CV80" s="329"/>
      <c r="CW80" s="329"/>
      <c r="CX80" s="329"/>
      <c r="CY80" s="329"/>
      <c r="CZ80" s="329"/>
      <c r="DA80" s="329"/>
      <c r="DB80" s="329"/>
      <c r="DC80" s="329"/>
      <c r="DD80" s="329"/>
      <c r="DE80" s="329"/>
      <c r="DF80" s="329"/>
      <c r="DG80" s="329"/>
      <c r="DH80" s="329"/>
      <c r="DI80" s="329"/>
      <c r="DJ80" s="329"/>
      <c r="DK80" s="329"/>
      <c r="DL80" s="329"/>
    </row>
    <row r="81" spans="1:116" s="369" customFormat="1" ht="146.25" customHeight="1">
      <c r="A81" s="335">
        <v>2.5</v>
      </c>
      <c r="B81" s="775" t="s">
        <v>706</v>
      </c>
      <c r="C81" s="776"/>
      <c r="D81" s="776"/>
      <c r="E81" s="776"/>
      <c r="F81" s="777"/>
      <c r="G81" s="363"/>
      <c r="H81" s="362">
        <v>2</v>
      </c>
      <c r="I81" s="769"/>
      <c r="J81" s="769"/>
      <c r="K81" s="769"/>
      <c r="L81" s="769"/>
      <c r="M81" s="769"/>
      <c r="N81" s="769"/>
      <c r="O81" s="769"/>
      <c r="P81" s="769"/>
      <c r="Q81" s="769"/>
      <c r="R81" s="769"/>
      <c r="S81" s="769"/>
      <c r="T81" s="769"/>
      <c r="U81" s="769"/>
      <c r="V81" s="769"/>
      <c r="W81" s="769"/>
      <c r="X81" s="769"/>
      <c r="Y81" s="769"/>
      <c r="Z81" s="769"/>
      <c r="AA81" s="769"/>
      <c r="AB81" s="769"/>
      <c r="AC81" s="769"/>
      <c r="AD81" s="769"/>
      <c r="AE81" s="769"/>
      <c r="AF81" s="769"/>
      <c r="AG81" s="769"/>
      <c r="AH81" s="769"/>
      <c r="AI81" s="769"/>
      <c r="AJ81" s="769"/>
      <c r="AK81" s="769"/>
      <c r="AL81" s="769"/>
      <c r="AM81" s="769"/>
      <c r="AN81" s="769"/>
      <c r="AO81" s="769"/>
      <c r="AP81" s="769"/>
      <c r="AQ81" s="769"/>
      <c r="AR81" s="769"/>
      <c r="AS81" s="769"/>
      <c r="AT81" s="769"/>
      <c r="AU81" s="769"/>
      <c r="AV81" s="769"/>
      <c r="AW81" s="769"/>
      <c r="AX81" s="769"/>
      <c r="AY81" s="769"/>
      <c r="AZ81" s="769"/>
      <c r="BA81" s="769"/>
      <c r="BB81" s="769"/>
      <c r="BC81" s="769"/>
      <c r="BD81" s="769"/>
      <c r="BE81" s="769"/>
      <c r="BF81" s="769"/>
      <c r="BG81" s="769"/>
      <c r="BH81" s="769"/>
      <c r="BI81" s="769"/>
      <c r="BJ81" s="769"/>
      <c r="BK81" s="769"/>
      <c r="BL81" s="769"/>
      <c r="BM81" s="769"/>
      <c r="BN81" s="769"/>
      <c r="BO81" s="769"/>
      <c r="BP81" s="769"/>
      <c r="BQ81" s="769"/>
      <c r="BR81" s="769"/>
      <c r="BS81" s="769"/>
      <c r="BT81" s="769"/>
      <c r="BU81" s="769"/>
      <c r="BV81" s="769"/>
      <c r="BW81" s="769"/>
      <c r="BX81" s="769"/>
      <c r="BY81" s="769"/>
      <c r="BZ81" s="769"/>
      <c r="CA81" s="769"/>
      <c r="CB81" s="769"/>
      <c r="CC81" s="769"/>
      <c r="CD81" s="769"/>
      <c r="CE81" s="769"/>
      <c r="CF81" s="769"/>
      <c r="CG81" s="769"/>
      <c r="CH81" s="769"/>
      <c r="CI81" s="769"/>
      <c r="CJ81" s="769"/>
      <c r="CK81" s="769"/>
      <c r="CL81" s="769"/>
      <c r="CM81" s="769"/>
      <c r="CN81" s="769"/>
      <c r="CO81" s="769"/>
      <c r="CP81" s="769"/>
      <c r="CQ81" s="769"/>
      <c r="CR81" s="769"/>
      <c r="CS81" s="769"/>
      <c r="CT81" s="769"/>
      <c r="CU81" s="769"/>
      <c r="CV81" s="769"/>
      <c r="CW81" s="769"/>
      <c r="CX81" s="769"/>
      <c r="CY81" s="769"/>
      <c r="CZ81" s="769"/>
      <c r="DA81" s="769"/>
      <c r="DB81" s="769"/>
      <c r="DC81" s="769"/>
      <c r="DD81" s="769"/>
      <c r="DE81" s="769"/>
      <c r="DF81" s="769"/>
      <c r="DG81" s="769"/>
      <c r="DH81" s="769"/>
      <c r="DI81" s="769"/>
      <c r="DJ81" s="769"/>
      <c r="DK81" s="769"/>
      <c r="DL81" s="769"/>
    </row>
    <row r="82" spans="1:116" s="369" customFormat="1" ht="263.25" customHeight="1">
      <c r="A82" s="370"/>
      <c r="B82" s="766" t="s">
        <v>707</v>
      </c>
      <c r="C82" s="767"/>
      <c r="D82" s="767"/>
      <c r="E82" s="767"/>
      <c r="F82" s="768"/>
      <c r="G82" s="371"/>
      <c r="H82" s="372"/>
      <c r="I82" s="770"/>
      <c r="J82" s="770"/>
      <c r="K82" s="770"/>
      <c r="L82" s="770"/>
      <c r="M82" s="770"/>
      <c r="N82" s="770"/>
      <c r="O82" s="770"/>
      <c r="P82" s="770"/>
      <c r="Q82" s="770"/>
      <c r="R82" s="770"/>
      <c r="S82" s="770"/>
      <c r="T82" s="770"/>
      <c r="U82" s="770"/>
      <c r="V82" s="770"/>
      <c r="W82" s="770"/>
      <c r="X82" s="770"/>
      <c r="Y82" s="770"/>
      <c r="Z82" s="770"/>
      <c r="AA82" s="770"/>
      <c r="AB82" s="770"/>
      <c r="AC82" s="770"/>
      <c r="AD82" s="770"/>
      <c r="AE82" s="770"/>
      <c r="AF82" s="770"/>
      <c r="AG82" s="770"/>
      <c r="AH82" s="770"/>
      <c r="AI82" s="770"/>
      <c r="AJ82" s="770"/>
      <c r="AK82" s="770"/>
      <c r="AL82" s="770"/>
      <c r="AM82" s="770"/>
      <c r="AN82" s="770"/>
      <c r="AO82" s="770"/>
      <c r="AP82" s="770"/>
      <c r="AQ82" s="770"/>
      <c r="AR82" s="770"/>
      <c r="AS82" s="770"/>
      <c r="AT82" s="770"/>
      <c r="AU82" s="770"/>
      <c r="AV82" s="770"/>
      <c r="AW82" s="770"/>
      <c r="AX82" s="770"/>
      <c r="AY82" s="770"/>
      <c r="AZ82" s="770"/>
      <c r="BA82" s="770"/>
      <c r="BB82" s="770"/>
      <c r="BC82" s="770"/>
      <c r="BD82" s="770"/>
      <c r="BE82" s="770"/>
      <c r="BF82" s="770"/>
      <c r="BG82" s="770"/>
      <c r="BH82" s="770"/>
      <c r="BI82" s="770"/>
      <c r="BJ82" s="770"/>
      <c r="BK82" s="770"/>
      <c r="BL82" s="770"/>
      <c r="BM82" s="770"/>
      <c r="BN82" s="770"/>
      <c r="BO82" s="770"/>
      <c r="BP82" s="770"/>
      <c r="BQ82" s="770"/>
      <c r="BR82" s="770"/>
      <c r="BS82" s="770"/>
      <c r="BT82" s="770"/>
      <c r="BU82" s="770"/>
      <c r="BV82" s="770"/>
      <c r="BW82" s="770"/>
      <c r="BX82" s="770"/>
      <c r="BY82" s="770"/>
      <c r="BZ82" s="770"/>
      <c r="CA82" s="770"/>
      <c r="CB82" s="770"/>
      <c r="CC82" s="770"/>
      <c r="CD82" s="770"/>
      <c r="CE82" s="770"/>
      <c r="CF82" s="770"/>
      <c r="CG82" s="770"/>
      <c r="CH82" s="770"/>
      <c r="CI82" s="770"/>
      <c r="CJ82" s="770"/>
      <c r="CK82" s="770"/>
      <c r="CL82" s="770"/>
      <c r="CM82" s="770"/>
      <c r="CN82" s="770"/>
      <c r="CO82" s="770"/>
      <c r="CP82" s="770"/>
      <c r="CQ82" s="770"/>
      <c r="CR82" s="770"/>
      <c r="CS82" s="770"/>
      <c r="CT82" s="770"/>
      <c r="CU82" s="770"/>
      <c r="CV82" s="770"/>
      <c r="CW82" s="770"/>
      <c r="CX82" s="770"/>
      <c r="CY82" s="770"/>
      <c r="CZ82" s="770"/>
      <c r="DA82" s="770"/>
      <c r="DB82" s="770"/>
      <c r="DC82" s="770"/>
      <c r="DD82" s="770"/>
      <c r="DE82" s="770"/>
      <c r="DF82" s="770"/>
      <c r="DG82" s="770"/>
      <c r="DH82" s="770"/>
      <c r="DI82" s="770"/>
      <c r="DJ82" s="770"/>
      <c r="DK82" s="770"/>
      <c r="DL82" s="770"/>
    </row>
    <row r="83" spans="1:116" s="374" customFormat="1" ht="29.25" customHeight="1">
      <c r="A83" s="366"/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3"/>
      <c r="BO83" s="373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3"/>
      <c r="CB83" s="373"/>
      <c r="CC83" s="373"/>
      <c r="CD83" s="373"/>
      <c r="CE83" s="373"/>
      <c r="CF83" s="373"/>
      <c r="CG83" s="373"/>
      <c r="CH83" s="373"/>
      <c r="CI83" s="373"/>
      <c r="CJ83" s="373"/>
      <c r="CK83" s="373"/>
      <c r="CL83" s="373"/>
      <c r="CM83" s="373"/>
      <c r="CN83" s="373"/>
      <c r="CO83" s="373"/>
      <c r="CP83" s="373"/>
      <c r="CQ83" s="373"/>
      <c r="CR83" s="373"/>
      <c r="CS83" s="373"/>
      <c r="CT83" s="373"/>
      <c r="CU83" s="373"/>
      <c r="CV83" s="373"/>
      <c r="CW83" s="373"/>
      <c r="CX83" s="373"/>
      <c r="CY83" s="373"/>
      <c r="CZ83" s="373"/>
      <c r="DA83" s="373"/>
      <c r="DB83" s="373"/>
      <c r="DC83" s="373"/>
      <c r="DD83" s="373"/>
      <c r="DE83" s="373"/>
      <c r="DF83" s="373"/>
      <c r="DG83" s="373"/>
      <c r="DH83" s="373"/>
      <c r="DI83" s="373"/>
      <c r="DJ83" s="373"/>
      <c r="DK83" s="373"/>
      <c r="DL83" s="373"/>
    </row>
    <row r="84" spans="1:116" ht="23.25" customHeight="1">
      <c r="A84" s="742" t="s">
        <v>708</v>
      </c>
      <c r="B84" s="742"/>
      <c r="C84" s="742"/>
      <c r="D84" s="742"/>
      <c r="E84" s="742"/>
      <c r="F84" s="742"/>
      <c r="G84" s="375"/>
      <c r="H84" s="376">
        <v>10</v>
      </c>
      <c r="I84" s="131">
        <f>I85+I88+I89</f>
        <v>0</v>
      </c>
      <c r="J84" s="131">
        <f t="shared" ref="J84:BU84" si="54">J85+J88+J89</f>
        <v>0</v>
      </c>
      <c r="K84" s="131">
        <f t="shared" si="54"/>
        <v>0</v>
      </c>
      <c r="L84" s="131">
        <f t="shared" si="54"/>
        <v>0</v>
      </c>
      <c r="M84" s="131">
        <f t="shared" si="54"/>
        <v>0</v>
      </c>
      <c r="N84" s="131">
        <f t="shared" si="54"/>
        <v>0</v>
      </c>
      <c r="O84" s="131">
        <f t="shared" si="54"/>
        <v>0</v>
      </c>
      <c r="P84" s="131">
        <f t="shared" si="54"/>
        <v>0</v>
      </c>
      <c r="Q84" s="131">
        <f t="shared" si="54"/>
        <v>0</v>
      </c>
      <c r="R84" s="131">
        <f t="shared" si="54"/>
        <v>0</v>
      </c>
      <c r="S84" s="131">
        <f t="shared" si="54"/>
        <v>0</v>
      </c>
      <c r="T84" s="131">
        <f t="shared" si="54"/>
        <v>0</v>
      </c>
      <c r="U84" s="131">
        <f t="shared" si="54"/>
        <v>0</v>
      </c>
      <c r="V84" s="131">
        <f t="shared" si="54"/>
        <v>0</v>
      </c>
      <c r="W84" s="131">
        <f t="shared" si="54"/>
        <v>0</v>
      </c>
      <c r="X84" s="131">
        <f t="shared" si="54"/>
        <v>0</v>
      </c>
      <c r="Y84" s="131">
        <f t="shared" si="54"/>
        <v>0</v>
      </c>
      <c r="Z84" s="131">
        <f t="shared" si="54"/>
        <v>0</v>
      </c>
      <c r="AA84" s="131">
        <f t="shared" si="54"/>
        <v>0</v>
      </c>
      <c r="AB84" s="131">
        <f t="shared" si="54"/>
        <v>0</v>
      </c>
      <c r="AC84" s="131">
        <f t="shared" si="54"/>
        <v>0</v>
      </c>
      <c r="AD84" s="131">
        <f t="shared" si="54"/>
        <v>0</v>
      </c>
      <c r="AE84" s="131">
        <f t="shared" si="54"/>
        <v>0</v>
      </c>
      <c r="AF84" s="131">
        <f t="shared" si="54"/>
        <v>0</v>
      </c>
      <c r="AG84" s="131">
        <f t="shared" si="54"/>
        <v>0</v>
      </c>
      <c r="AH84" s="131">
        <f t="shared" si="54"/>
        <v>0</v>
      </c>
      <c r="AI84" s="131">
        <f t="shared" si="54"/>
        <v>0</v>
      </c>
      <c r="AJ84" s="131">
        <f t="shared" si="54"/>
        <v>0</v>
      </c>
      <c r="AK84" s="131">
        <f t="shared" si="54"/>
        <v>0</v>
      </c>
      <c r="AL84" s="131">
        <f t="shared" si="54"/>
        <v>0</v>
      </c>
      <c r="AM84" s="131">
        <f t="shared" si="54"/>
        <v>0</v>
      </c>
      <c r="AN84" s="131">
        <f t="shared" si="54"/>
        <v>0</v>
      </c>
      <c r="AO84" s="131">
        <f t="shared" si="54"/>
        <v>0</v>
      </c>
      <c r="AP84" s="131">
        <f t="shared" si="54"/>
        <v>0</v>
      </c>
      <c r="AQ84" s="131">
        <f t="shared" si="54"/>
        <v>0</v>
      </c>
      <c r="AR84" s="131">
        <f t="shared" si="54"/>
        <v>0</v>
      </c>
      <c r="AS84" s="131">
        <f t="shared" si="54"/>
        <v>0</v>
      </c>
      <c r="AT84" s="131">
        <f t="shared" si="54"/>
        <v>0</v>
      </c>
      <c r="AU84" s="131">
        <f t="shared" si="54"/>
        <v>0</v>
      </c>
      <c r="AV84" s="131">
        <f t="shared" si="54"/>
        <v>0</v>
      </c>
      <c r="AW84" s="131">
        <f t="shared" si="54"/>
        <v>0</v>
      </c>
      <c r="AX84" s="131">
        <f t="shared" si="54"/>
        <v>0</v>
      </c>
      <c r="AY84" s="131">
        <f t="shared" si="54"/>
        <v>0</v>
      </c>
      <c r="AZ84" s="131">
        <f t="shared" si="54"/>
        <v>0</v>
      </c>
      <c r="BA84" s="131">
        <f t="shared" si="54"/>
        <v>0</v>
      </c>
      <c r="BB84" s="131">
        <f t="shared" si="54"/>
        <v>0</v>
      </c>
      <c r="BC84" s="131">
        <f t="shared" si="54"/>
        <v>0</v>
      </c>
      <c r="BD84" s="131">
        <f t="shared" si="54"/>
        <v>0</v>
      </c>
      <c r="BE84" s="131">
        <f t="shared" si="54"/>
        <v>0</v>
      </c>
      <c r="BF84" s="131">
        <f t="shared" si="54"/>
        <v>0</v>
      </c>
      <c r="BG84" s="131">
        <f t="shared" si="54"/>
        <v>0</v>
      </c>
      <c r="BH84" s="131">
        <f t="shared" si="54"/>
        <v>0</v>
      </c>
      <c r="BI84" s="131">
        <f t="shared" si="54"/>
        <v>0</v>
      </c>
      <c r="BJ84" s="131">
        <f t="shared" si="54"/>
        <v>0</v>
      </c>
      <c r="BK84" s="131">
        <f t="shared" si="54"/>
        <v>0</v>
      </c>
      <c r="BL84" s="131">
        <f t="shared" si="54"/>
        <v>0</v>
      </c>
      <c r="BM84" s="131">
        <f t="shared" si="54"/>
        <v>0</v>
      </c>
      <c r="BN84" s="131">
        <f t="shared" si="54"/>
        <v>0</v>
      </c>
      <c r="BO84" s="131">
        <f t="shared" si="54"/>
        <v>0</v>
      </c>
      <c r="BP84" s="131">
        <f t="shared" si="54"/>
        <v>0</v>
      </c>
      <c r="BQ84" s="131">
        <f t="shared" si="54"/>
        <v>0</v>
      </c>
      <c r="BR84" s="131">
        <f t="shared" si="54"/>
        <v>0</v>
      </c>
      <c r="BS84" s="131">
        <f t="shared" si="54"/>
        <v>0</v>
      </c>
      <c r="BT84" s="131">
        <f t="shared" si="54"/>
        <v>0</v>
      </c>
      <c r="BU84" s="131">
        <f t="shared" si="54"/>
        <v>0</v>
      </c>
      <c r="BV84" s="131">
        <f t="shared" ref="BV84:DL84" si="55">BV85+BV88+BV89</f>
        <v>0</v>
      </c>
      <c r="BW84" s="131">
        <f t="shared" si="55"/>
        <v>0</v>
      </c>
      <c r="BX84" s="131">
        <f t="shared" si="55"/>
        <v>0</v>
      </c>
      <c r="BY84" s="131">
        <f t="shared" si="55"/>
        <v>0</v>
      </c>
      <c r="BZ84" s="131">
        <f t="shared" si="55"/>
        <v>0</v>
      </c>
      <c r="CA84" s="131">
        <f t="shared" si="55"/>
        <v>0</v>
      </c>
      <c r="CB84" s="131">
        <f t="shared" si="55"/>
        <v>0</v>
      </c>
      <c r="CC84" s="131">
        <f t="shared" si="55"/>
        <v>0</v>
      </c>
      <c r="CD84" s="131">
        <f t="shared" si="55"/>
        <v>0</v>
      </c>
      <c r="CE84" s="131">
        <f t="shared" si="55"/>
        <v>0</v>
      </c>
      <c r="CF84" s="131">
        <f t="shared" si="55"/>
        <v>0</v>
      </c>
      <c r="CG84" s="131">
        <f t="shared" si="55"/>
        <v>0</v>
      </c>
      <c r="CH84" s="131">
        <f t="shared" si="55"/>
        <v>0</v>
      </c>
      <c r="CI84" s="131">
        <f t="shared" si="55"/>
        <v>0</v>
      </c>
      <c r="CJ84" s="131">
        <f t="shared" si="55"/>
        <v>0</v>
      </c>
      <c r="CK84" s="131">
        <f t="shared" si="55"/>
        <v>0</v>
      </c>
      <c r="CL84" s="131">
        <f t="shared" si="55"/>
        <v>0</v>
      </c>
      <c r="CM84" s="131">
        <f t="shared" si="55"/>
        <v>0</v>
      </c>
      <c r="CN84" s="131">
        <f t="shared" si="55"/>
        <v>0</v>
      </c>
      <c r="CO84" s="131">
        <f t="shared" si="55"/>
        <v>0</v>
      </c>
      <c r="CP84" s="131">
        <f t="shared" si="55"/>
        <v>0</v>
      </c>
      <c r="CQ84" s="131">
        <f t="shared" si="55"/>
        <v>0</v>
      </c>
      <c r="CR84" s="131">
        <f t="shared" si="55"/>
        <v>0</v>
      </c>
      <c r="CS84" s="131">
        <f t="shared" si="55"/>
        <v>0</v>
      </c>
      <c r="CT84" s="131">
        <f t="shared" si="55"/>
        <v>0</v>
      </c>
      <c r="CU84" s="131">
        <f t="shared" si="55"/>
        <v>0</v>
      </c>
      <c r="CV84" s="131">
        <f t="shared" si="55"/>
        <v>0</v>
      </c>
      <c r="CW84" s="131">
        <f t="shared" si="55"/>
        <v>0</v>
      </c>
      <c r="CX84" s="131">
        <f t="shared" si="55"/>
        <v>0</v>
      </c>
      <c r="CY84" s="131">
        <f t="shared" si="55"/>
        <v>0</v>
      </c>
      <c r="CZ84" s="131">
        <f t="shared" si="55"/>
        <v>0</v>
      </c>
      <c r="DA84" s="131">
        <f t="shared" si="55"/>
        <v>0</v>
      </c>
      <c r="DB84" s="131">
        <f t="shared" si="55"/>
        <v>0</v>
      </c>
      <c r="DC84" s="131">
        <f t="shared" si="55"/>
        <v>0</v>
      </c>
      <c r="DD84" s="131">
        <f t="shared" si="55"/>
        <v>0</v>
      </c>
      <c r="DE84" s="131">
        <f t="shared" si="55"/>
        <v>0</v>
      </c>
      <c r="DF84" s="131">
        <f t="shared" si="55"/>
        <v>0</v>
      </c>
      <c r="DG84" s="131">
        <f t="shared" si="55"/>
        <v>0</v>
      </c>
      <c r="DH84" s="131">
        <f t="shared" si="55"/>
        <v>0</v>
      </c>
      <c r="DI84" s="131">
        <f t="shared" si="55"/>
        <v>0</v>
      </c>
      <c r="DJ84" s="131">
        <f t="shared" si="55"/>
        <v>0</v>
      </c>
      <c r="DK84" s="131">
        <f t="shared" si="55"/>
        <v>0</v>
      </c>
      <c r="DL84" s="131">
        <f t="shared" si="55"/>
        <v>0</v>
      </c>
    </row>
    <row r="85" spans="1:116" ht="23.25" customHeight="1">
      <c r="A85" s="335">
        <v>3.1</v>
      </c>
      <c r="B85" s="771" t="s">
        <v>709</v>
      </c>
      <c r="C85" s="772"/>
      <c r="D85" s="772"/>
      <c r="E85" s="772"/>
      <c r="F85" s="773"/>
      <c r="G85" s="689" t="s">
        <v>710</v>
      </c>
      <c r="H85" s="335">
        <v>2</v>
      </c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762"/>
      <c r="Y85" s="762"/>
      <c r="Z85" s="762"/>
      <c r="AA85" s="762"/>
      <c r="AB85" s="762"/>
      <c r="AC85" s="762"/>
      <c r="AD85" s="762"/>
      <c r="AE85" s="762"/>
      <c r="AF85" s="762"/>
      <c r="AG85" s="762"/>
      <c r="AH85" s="762"/>
      <c r="AI85" s="762"/>
      <c r="AJ85" s="762"/>
      <c r="AK85" s="762"/>
      <c r="AL85" s="762"/>
      <c r="AM85" s="762"/>
      <c r="AN85" s="762"/>
      <c r="AO85" s="762"/>
      <c r="AP85" s="762"/>
      <c r="AQ85" s="762"/>
      <c r="AR85" s="762"/>
      <c r="AS85" s="762"/>
      <c r="AT85" s="762"/>
      <c r="AU85" s="762"/>
      <c r="AV85" s="762"/>
      <c r="AW85" s="762"/>
      <c r="AX85" s="762"/>
      <c r="AY85" s="762"/>
      <c r="AZ85" s="762"/>
      <c r="BA85" s="762"/>
      <c r="BB85" s="762"/>
      <c r="BC85" s="762"/>
      <c r="BD85" s="762"/>
      <c r="BE85" s="762"/>
      <c r="BF85" s="762"/>
      <c r="BG85" s="762"/>
      <c r="BH85" s="762"/>
      <c r="BI85" s="762"/>
      <c r="BJ85" s="762"/>
      <c r="BK85" s="762"/>
      <c r="BL85" s="762"/>
      <c r="BM85" s="762"/>
      <c r="BN85" s="762"/>
      <c r="BO85" s="762"/>
      <c r="BP85" s="762"/>
      <c r="BQ85" s="762"/>
      <c r="BR85" s="762"/>
      <c r="BS85" s="762"/>
      <c r="BT85" s="762"/>
      <c r="BU85" s="762"/>
      <c r="BV85" s="762"/>
      <c r="BW85" s="762"/>
      <c r="BX85" s="762"/>
      <c r="BY85" s="762"/>
      <c r="BZ85" s="762"/>
      <c r="CA85" s="762"/>
      <c r="CB85" s="762"/>
      <c r="CC85" s="762"/>
      <c r="CD85" s="762"/>
      <c r="CE85" s="762"/>
      <c r="CF85" s="762"/>
      <c r="CG85" s="762"/>
      <c r="CH85" s="762"/>
      <c r="CI85" s="762"/>
      <c r="CJ85" s="762"/>
      <c r="CK85" s="762"/>
      <c r="CL85" s="762"/>
      <c r="CM85" s="762"/>
      <c r="CN85" s="762"/>
      <c r="CO85" s="762"/>
      <c r="CP85" s="762"/>
      <c r="CQ85" s="762"/>
      <c r="CR85" s="762"/>
      <c r="CS85" s="762"/>
      <c r="CT85" s="762"/>
      <c r="CU85" s="762"/>
      <c r="CV85" s="762"/>
      <c r="CW85" s="762"/>
      <c r="CX85" s="762"/>
      <c r="CY85" s="762"/>
      <c r="CZ85" s="762"/>
      <c r="DA85" s="762"/>
      <c r="DB85" s="762"/>
      <c r="DC85" s="762"/>
      <c r="DD85" s="762"/>
      <c r="DE85" s="762"/>
      <c r="DF85" s="762"/>
      <c r="DG85" s="762"/>
      <c r="DH85" s="762"/>
      <c r="DI85" s="762"/>
      <c r="DJ85" s="762"/>
      <c r="DK85" s="762"/>
      <c r="DL85" s="762"/>
    </row>
    <row r="86" spans="1:116" ht="289.5" customHeight="1">
      <c r="A86" s="338"/>
      <c r="B86" s="763" t="s">
        <v>711</v>
      </c>
      <c r="C86" s="764"/>
      <c r="D86" s="764"/>
      <c r="E86" s="764"/>
      <c r="F86" s="765"/>
      <c r="G86" s="774"/>
      <c r="H86" s="338"/>
      <c r="I86" s="762"/>
      <c r="J86" s="762"/>
      <c r="K86" s="762"/>
      <c r="L86" s="762"/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2"/>
      <c r="X86" s="762"/>
      <c r="Y86" s="762"/>
      <c r="Z86" s="762"/>
      <c r="AA86" s="762"/>
      <c r="AB86" s="762"/>
      <c r="AC86" s="762"/>
      <c r="AD86" s="762"/>
      <c r="AE86" s="762"/>
      <c r="AF86" s="762"/>
      <c r="AG86" s="762"/>
      <c r="AH86" s="762"/>
      <c r="AI86" s="762"/>
      <c r="AJ86" s="762"/>
      <c r="AK86" s="762"/>
      <c r="AL86" s="762"/>
      <c r="AM86" s="762"/>
      <c r="AN86" s="762"/>
      <c r="AO86" s="762"/>
      <c r="AP86" s="762"/>
      <c r="AQ86" s="762"/>
      <c r="AR86" s="762"/>
      <c r="AS86" s="762"/>
      <c r="AT86" s="762"/>
      <c r="AU86" s="762"/>
      <c r="AV86" s="762"/>
      <c r="AW86" s="762"/>
      <c r="AX86" s="762"/>
      <c r="AY86" s="762"/>
      <c r="AZ86" s="762"/>
      <c r="BA86" s="762"/>
      <c r="BB86" s="762"/>
      <c r="BC86" s="762"/>
      <c r="BD86" s="762"/>
      <c r="BE86" s="762"/>
      <c r="BF86" s="762"/>
      <c r="BG86" s="762"/>
      <c r="BH86" s="762"/>
      <c r="BI86" s="762"/>
      <c r="BJ86" s="762"/>
      <c r="BK86" s="762"/>
      <c r="BL86" s="762"/>
      <c r="BM86" s="762"/>
      <c r="BN86" s="762"/>
      <c r="BO86" s="762"/>
      <c r="BP86" s="762"/>
      <c r="BQ86" s="762"/>
      <c r="BR86" s="762"/>
      <c r="BS86" s="762"/>
      <c r="BT86" s="762"/>
      <c r="BU86" s="762"/>
      <c r="BV86" s="762"/>
      <c r="BW86" s="762"/>
      <c r="BX86" s="762"/>
      <c r="BY86" s="762"/>
      <c r="BZ86" s="762"/>
      <c r="CA86" s="762"/>
      <c r="CB86" s="762"/>
      <c r="CC86" s="762"/>
      <c r="CD86" s="762"/>
      <c r="CE86" s="762"/>
      <c r="CF86" s="762"/>
      <c r="CG86" s="762"/>
      <c r="CH86" s="762"/>
      <c r="CI86" s="762"/>
      <c r="CJ86" s="762"/>
      <c r="CK86" s="762"/>
      <c r="CL86" s="762"/>
      <c r="CM86" s="762"/>
      <c r="CN86" s="762"/>
      <c r="CO86" s="762"/>
      <c r="CP86" s="762"/>
      <c r="CQ86" s="762"/>
      <c r="CR86" s="762"/>
      <c r="CS86" s="762"/>
      <c r="CT86" s="762"/>
      <c r="CU86" s="762"/>
      <c r="CV86" s="762"/>
      <c r="CW86" s="762"/>
      <c r="CX86" s="762"/>
      <c r="CY86" s="762"/>
      <c r="CZ86" s="762"/>
      <c r="DA86" s="762"/>
      <c r="DB86" s="762"/>
      <c r="DC86" s="762"/>
      <c r="DD86" s="762"/>
      <c r="DE86" s="762"/>
      <c r="DF86" s="762"/>
      <c r="DG86" s="762"/>
      <c r="DH86" s="762"/>
      <c r="DI86" s="762"/>
      <c r="DJ86" s="762"/>
      <c r="DK86" s="762"/>
      <c r="DL86" s="762"/>
    </row>
    <row r="87" spans="1:116" s="369" customFormat="1" ht="70.5" customHeight="1">
      <c r="A87" s="370"/>
      <c r="B87" s="766" t="s">
        <v>712</v>
      </c>
      <c r="C87" s="767"/>
      <c r="D87" s="767"/>
      <c r="E87" s="767"/>
      <c r="F87" s="768"/>
      <c r="G87" s="690"/>
      <c r="H87" s="370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762"/>
      <c r="Y87" s="762"/>
      <c r="Z87" s="762"/>
      <c r="AA87" s="762"/>
      <c r="AB87" s="762"/>
      <c r="AC87" s="762"/>
      <c r="AD87" s="762"/>
      <c r="AE87" s="762"/>
      <c r="AF87" s="762"/>
      <c r="AG87" s="762"/>
      <c r="AH87" s="762"/>
      <c r="AI87" s="762"/>
      <c r="AJ87" s="762"/>
      <c r="AK87" s="762"/>
      <c r="AL87" s="762"/>
      <c r="AM87" s="762"/>
      <c r="AN87" s="762"/>
      <c r="AO87" s="762"/>
      <c r="AP87" s="762"/>
      <c r="AQ87" s="762"/>
      <c r="AR87" s="762"/>
      <c r="AS87" s="762"/>
      <c r="AT87" s="762"/>
      <c r="AU87" s="762"/>
      <c r="AV87" s="762"/>
      <c r="AW87" s="762"/>
      <c r="AX87" s="762"/>
      <c r="AY87" s="762"/>
      <c r="AZ87" s="762"/>
      <c r="BA87" s="762"/>
      <c r="BB87" s="762"/>
      <c r="BC87" s="762"/>
      <c r="BD87" s="762"/>
      <c r="BE87" s="762"/>
      <c r="BF87" s="762"/>
      <c r="BG87" s="762"/>
      <c r="BH87" s="762"/>
      <c r="BI87" s="762"/>
      <c r="BJ87" s="762"/>
      <c r="BK87" s="762"/>
      <c r="BL87" s="762"/>
      <c r="BM87" s="762"/>
      <c r="BN87" s="762"/>
      <c r="BO87" s="762"/>
      <c r="BP87" s="762"/>
      <c r="BQ87" s="762"/>
      <c r="BR87" s="762"/>
      <c r="BS87" s="762"/>
      <c r="BT87" s="762"/>
      <c r="BU87" s="762"/>
      <c r="BV87" s="762"/>
      <c r="BW87" s="762"/>
      <c r="BX87" s="762"/>
      <c r="BY87" s="762"/>
      <c r="BZ87" s="762"/>
      <c r="CA87" s="762"/>
      <c r="CB87" s="762"/>
      <c r="CC87" s="762"/>
      <c r="CD87" s="762"/>
      <c r="CE87" s="762"/>
      <c r="CF87" s="762"/>
      <c r="CG87" s="762"/>
      <c r="CH87" s="762"/>
      <c r="CI87" s="762"/>
      <c r="CJ87" s="762"/>
      <c r="CK87" s="762"/>
      <c r="CL87" s="762"/>
      <c r="CM87" s="762"/>
      <c r="CN87" s="762"/>
      <c r="CO87" s="762"/>
      <c r="CP87" s="762"/>
      <c r="CQ87" s="762"/>
      <c r="CR87" s="762"/>
      <c r="CS87" s="762"/>
      <c r="CT87" s="762"/>
      <c r="CU87" s="762"/>
      <c r="CV87" s="762"/>
      <c r="CW87" s="762"/>
      <c r="CX87" s="762"/>
      <c r="CY87" s="762"/>
      <c r="CZ87" s="762"/>
      <c r="DA87" s="762"/>
      <c r="DB87" s="762"/>
      <c r="DC87" s="762"/>
      <c r="DD87" s="762"/>
      <c r="DE87" s="762"/>
      <c r="DF87" s="762"/>
      <c r="DG87" s="762"/>
      <c r="DH87" s="762"/>
      <c r="DI87" s="762"/>
      <c r="DJ87" s="762"/>
      <c r="DK87" s="762"/>
      <c r="DL87" s="762"/>
    </row>
    <row r="88" spans="1:116" s="369" customFormat="1" ht="193.5" customHeight="1">
      <c r="A88" s="377">
        <v>3.2</v>
      </c>
      <c r="B88" s="691" t="s">
        <v>713</v>
      </c>
      <c r="C88" s="692"/>
      <c r="D88" s="692"/>
      <c r="E88" s="692"/>
      <c r="F88" s="693"/>
      <c r="G88" s="378" t="s">
        <v>714</v>
      </c>
      <c r="H88" s="370">
        <v>2</v>
      </c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  <c r="BI88" s="329"/>
      <c r="BJ88" s="329"/>
      <c r="BK88" s="329"/>
      <c r="BL88" s="329"/>
      <c r="BM88" s="329"/>
      <c r="BN88" s="329"/>
      <c r="BO88" s="329"/>
      <c r="BP88" s="329"/>
      <c r="BQ88" s="329"/>
      <c r="BR88" s="329"/>
      <c r="BS88" s="329"/>
      <c r="BT88" s="329"/>
      <c r="BU88" s="329"/>
      <c r="BV88" s="329"/>
      <c r="BW88" s="329"/>
      <c r="BX88" s="329"/>
      <c r="BY88" s="329"/>
      <c r="BZ88" s="329"/>
      <c r="CA88" s="329"/>
      <c r="CB88" s="329"/>
      <c r="CC88" s="329"/>
      <c r="CD88" s="329"/>
      <c r="CE88" s="329"/>
      <c r="CF88" s="329"/>
      <c r="CG88" s="329"/>
      <c r="CH88" s="329"/>
      <c r="CI88" s="329"/>
      <c r="CJ88" s="329"/>
      <c r="CK88" s="329"/>
      <c r="CL88" s="329"/>
      <c r="CM88" s="329"/>
      <c r="CN88" s="329"/>
      <c r="CO88" s="329"/>
      <c r="CP88" s="329"/>
      <c r="CQ88" s="329"/>
      <c r="CR88" s="329"/>
      <c r="CS88" s="329"/>
      <c r="CT88" s="329"/>
      <c r="CU88" s="329"/>
      <c r="CV88" s="329"/>
      <c r="CW88" s="329"/>
      <c r="CX88" s="329"/>
      <c r="CY88" s="329"/>
      <c r="CZ88" s="329"/>
      <c r="DA88" s="329"/>
      <c r="DB88" s="329"/>
      <c r="DC88" s="329"/>
      <c r="DD88" s="329"/>
      <c r="DE88" s="329"/>
      <c r="DF88" s="329"/>
      <c r="DG88" s="329"/>
      <c r="DH88" s="329"/>
      <c r="DI88" s="329"/>
      <c r="DJ88" s="329"/>
      <c r="DK88" s="329"/>
      <c r="DL88" s="329"/>
    </row>
    <row r="89" spans="1:116" s="369" customFormat="1" ht="31.5" customHeight="1">
      <c r="A89" s="377">
        <v>3.3</v>
      </c>
      <c r="B89" s="759" t="s">
        <v>715</v>
      </c>
      <c r="C89" s="760"/>
      <c r="D89" s="760"/>
      <c r="E89" s="760"/>
      <c r="F89" s="761"/>
      <c r="G89" s="378"/>
      <c r="H89" s="370">
        <v>3</v>
      </c>
      <c r="I89" s="131">
        <f>I90+I91</f>
        <v>0</v>
      </c>
      <c r="J89" s="131">
        <f t="shared" ref="J89:BU89" si="56">J90+J91</f>
        <v>0</v>
      </c>
      <c r="K89" s="131">
        <f t="shared" si="56"/>
        <v>0</v>
      </c>
      <c r="L89" s="131">
        <f t="shared" si="56"/>
        <v>0</v>
      </c>
      <c r="M89" s="131">
        <f t="shared" si="56"/>
        <v>0</v>
      </c>
      <c r="N89" s="131">
        <f t="shared" si="56"/>
        <v>0</v>
      </c>
      <c r="O89" s="131">
        <f t="shared" si="56"/>
        <v>0</v>
      </c>
      <c r="P89" s="131">
        <f t="shared" si="56"/>
        <v>0</v>
      </c>
      <c r="Q89" s="131">
        <f t="shared" si="56"/>
        <v>0</v>
      </c>
      <c r="R89" s="131">
        <f t="shared" si="56"/>
        <v>0</v>
      </c>
      <c r="S89" s="131">
        <f t="shared" si="56"/>
        <v>0</v>
      </c>
      <c r="T89" s="131">
        <f t="shared" si="56"/>
        <v>0</v>
      </c>
      <c r="U89" s="131">
        <f t="shared" si="56"/>
        <v>0</v>
      </c>
      <c r="V89" s="131">
        <f t="shared" si="56"/>
        <v>0</v>
      </c>
      <c r="W89" s="131">
        <f t="shared" si="56"/>
        <v>0</v>
      </c>
      <c r="X89" s="131">
        <f t="shared" si="56"/>
        <v>0</v>
      </c>
      <c r="Y89" s="131">
        <f t="shared" si="56"/>
        <v>0</v>
      </c>
      <c r="Z89" s="131">
        <f t="shared" si="56"/>
        <v>0</v>
      </c>
      <c r="AA89" s="131">
        <f t="shared" si="56"/>
        <v>0</v>
      </c>
      <c r="AB89" s="131">
        <f t="shared" si="56"/>
        <v>0</v>
      </c>
      <c r="AC89" s="131">
        <f t="shared" si="56"/>
        <v>0</v>
      </c>
      <c r="AD89" s="131">
        <f t="shared" si="56"/>
        <v>0</v>
      </c>
      <c r="AE89" s="131">
        <f t="shared" si="56"/>
        <v>0</v>
      </c>
      <c r="AF89" s="131">
        <f t="shared" si="56"/>
        <v>0</v>
      </c>
      <c r="AG89" s="131">
        <f t="shared" si="56"/>
        <v>0</v>
      </c>
      <c r="AH89" s="131">
        <f t="shared" si="56"/>
        <v>0</v>
      </c>
      <c r="AI89" s="131">
        <f t="shared" si="56"/>
        <v>0</v>
      </c>
      <c r="AJ89" s="131">
        <f t="shared" si="56"/>
        <v>0</v>
      </c>
      <c r="AK89" s="131">
        <f t="shared" si="56"/>
        <v>0</v>
      </c>
      <c r="AL89" s="131">
        <f t="shared" si="56"/>
        <v>0</v>
      </c>
      <c r="AM89" s="131">
        <f t="shared" si="56"/>
        <v>0</v>
      </c>
      <c r="AN89" s="131">
        <f t="shared" si="56"/>
        <v>0</v>
      </c>
      <c r="AO89" s="131">
        <f t="shared" si="56"/>
        <v>0</v>
      </c>
      <c r="AP89" s="131">
        <f t="shared" si="56"/>
        <v>0</v>
      </c>
      <c r="AQ89" s="131">
        <f t="shared" si="56"/>
        <v>0</v>
      </c>
      <c r="AR89" s="131">
        <f t="shared" si="56"/>
        <v>0</v>
      </c>
      <c r="AS89" s="131">
        <f t="shared" si="56"/>
        <v>0</v>
      </c>
      <c r="AT89" s="131">
        <f t="shared" si="56"/>
        <v>0</v>
      </c>
      <c r="AU89" s="131">
        <f t="shared" si="56"/>
        <v>0</v>
      </c>
      <c r="AV89" s="131">
        <f t="shared" si="56"/>
        <v>0</v>
      </c>
      <c r="AW89" s="131">
        <f t="shared" si="56"/>
        <v>0</v>
      </c>
      <c r="AX89" s="131">
        <f t="shared" si="56"/>
        <v>0</v>
      </c>
      <c r="AY89" s="131">
        <f t="shared" si="56"/>
        <v>0</v>
      </c>
      <c r="AZ89" s="131">
        <f t="shared" si="56"/>
        <v>0</v>
      </c>
      <c r="BA89" s="131">
        <f t="shared" si="56"/>
        <v>0</v>
      </c>
      <c r="BB89" s="131">
        <f t="shared" si="56"/>
        <v>0</v>
      </c>
      <c r="BC89" s="131">
        <f t="shared" si="56"/>
        <v>0</v>
      </c>
      <c r="BD89" s="131">
        <f t="shared" si="56"/>
        <v>0</v>
      </c>
      <c r="BE89" s="131">
        <f t="shared" si="56"/>
        <v>0</v>
      </c>
      <c r="BF89" s="131">
        <f t="shared" si="56"/>
        <v>0</v>
      </c>
      <c r="BG89" s="131">
        <f t="shared" si="56"/>
        <v>0</v>
      </c>
      <c r="BH89" s="131">
        <f t="shared" si="56"/>
        <v>0</v>
      </c>
      <c r="BI89" s="131">
        <f t="shared" si="56"/>
        <v>0</v>
      </c>
      <c r="BJ89" s="131">
        <f t="shared" si="56"/>
        <v>0</v>
      </c>
      <c r="BK89" s="131">
        <f t="shared" si="56"/>
        <v>0</v>
      </c>
      <c r="BL89" s="131">
        <f t="shared" si="56"/>
        <v>0</v>
      </c>
      <c r="BM89" s="131">
        <f t="shared" si="56"/>
        <v>0</v>
      </c>
      <c r="BN89" s="131">
        <f t="shared" si="56"/>
        <v>0</v>
      </c>
      <c r="BO89" s="131">
        <f t="shared" si="56"/>
        <v>0</v>
      </c>
      <c r="BP89" s="131">
        <f t="shared" si="56"/>
        <v>0</v>
      </c>
      <c r="BQ89" s="131">
        <f t="shared" si="56"/>
        <v>0</v>
      </c>
      <c r="BR89" s="131">
        <f t="shared" si="56"/>
        <v>0</v>
      </c>
      <c r="BS89" s="131">
        <f t="shared" si="56"/>
        <v>0</v>
      </c>
      <c r="BT89" s="131">
        <f t="shared" si="56"/>
        <v>0</v>
      </c>
      <c r="BU89" s="131">
        <f t="shared" si="56"/>
        <v>0</v>
      </c>
      <c r="BV89" s="131">
        <f t="shared" ref="BV89:DL89" si="57">BV90+BV91</f>
        <v>0</v>
      </c>
      <c r="BW89" s="131">
        <f t="shared" si="57"/>
        <v>0</v>
      </c>
      <c r="BX89" s="131">
        <f t="shared" si="57"/>
        <v>0</v>
      </c>
      <c r="BY89" s="131">
        <f t="shared" si="57"/>
        <v>0</v>
      </c>
      <c r="BZ89" s="131">
        <f t="shared" si="57"/>
        <v>0</v>
      </c>
      <c r="CA89" s="131">
        <f t="shared" si="57"/>
        <v>0</v>
      </c>
      <c r="CB89" s="131">
        <f t="shared" si="57"/>
        <v>0</v>
      </c>
      <c r="CC89" s="131">
        <f t="shared" si="57"/>
        <v>0</v>
      </c>
      <c r="CD89" s="131">
        <f t="shared" si="57"/>
        <v>0</v>
      </c>
      <c r="CE89" s="131">
        <f t="shared" si="57"/>
        <v>0</v>
      </c>
      <c r="CF89" s="131">
        <f t="shared" si="57"/>
        <v>0</v>
      </c>
      <c r="CG89" s="131">
        <f t="shared" si="57"/>
        <v>0</v>
      </c>
      <c r="CH89" s="131">
        <f t="shared" si="57"/>
        <v>0</v>
      </c>
      <c r="CI89" s="131">
        <f t="shared" si="57"/>
        <v>0</v>
      </c>
      <c r="CJ89" s="131">
        <f t="shared" si="57"/>
        <v>0</v>
      </c>
      <c r="CK89" s="131">
        <f t="shared" si="57"/>
        <v>0</v>
      </c>
      <c r="CL89" s="131">
        <f t="shared" si="57"/>
        <v>0</v>
      </c>
      <c r="CM89" s="131">
        <f t="shared" si="57"/>
        <v>0</v>
      </c>
      <c r="CN89" s="131">
        <f t="shared" si="57"/>
        <v>0</v>
      </c>
      <c r="CO89" s="131">
        <f t="shared" si="57"/>
        <v>0</v>
      </c>
      <c r="CP89" s="131">
        <f t="shared" si="57"/>
        <v>0</v>
      </c>
      <c r="CQ89" s="131">
        <f t="shared" si="57"/>
        <v>0</v>
      </c>
      <c r="CR89" s="131">
        <f t="shared" si="57"/>
        <v>0</v>
      </c>
      <c r="CS89" s="131">
        <f t="shared" si="57"/>
        <v>0</v>
      </c>
      <c r="CT89" s="131">
        <f t="shared" si="57"/>
        <v>0</v>
      </c>
      <c r="CU89" s="131">
        <f t="shared" si="57"/>
        <v>0</v>
      </c>
      <c r="CV89" s="131">
        <f t="shared" si="57"/>
        <v>0</v>
      </c>
      <c r="CW89" s="131">
        <f t="shared" si="57"/>
        <v>0</v>
      </c>
      <c r="CX89" s="131">
        <f t="shared" si="57"/>
        <v>0</v>
      </c>
      <c r="CY89" s="131">
        <f t="shared" si="57"/>
        <v>0</v>
      </c>
      <c r="CZ89" s="131">
        <f t="shared" si="57"/>
        <v>0</v>
      </c>
      <c r="DA89" s="131">
        <f t="shared" si="57"/>
        <v>0</v>
      </c>
      <c r="DB89" s="131">
        <f t="shared" si="57"/>
        <v>0</v>
      </c>
      <c r="DC89" s="131">
        <f t="shared" si="57"/>
        <v>0</v>
      </c>
      <c r="DD89" s="131">
        <f t="shared" si="57"/>
        <v>0</v>
      </c>
      <c r="DE89" s="131">
        <f t="shared" si="57"/>
        <v>0</v>
      </c>
      <c r="DF89" s="131">
        <f t="shared" si="57"/>
        <v>0</v>
      </c>
      <c r="DG89" s="131">
        <f t="shared" si="57"/>
        <v>0</v>
      </c>
      <c r="DH89" s="131">
        <f t="shared" si="57"/>
        <v>0</v>
      </c>
      <c r="DI89" s="131">
        <f t="shared" si="57"/>
        <v>0</v>
      </c>
      <c r="DJ89" s="131">
        <f t="shared" si="57"/>
        <v>0</v>
      </c>
      <c r="DK89" s="131">
        <f t="shared" si="57"/>
        <v>0</v>
      </c>
      <c r="DL89" s="131">
        <f t="shared" si="57"/>
        <v>0</v>
      </c>
    </row>
    <row r="90" spans="1:116" s="369" customFormat="1" ht="193.5" customHeight="1">
      <c r="A90" s="324" t="s">
        <v>716</v>
      </c>
      <c r="B90" s="759" t="s">
        <v>717</v>
      </c>
      <c r="C90" s="760"/>
      <c r="D90" s="760"/>
      <c r="E90" s="760"/>
      <c r="F90" s="761"/>
      <c r="G90" s="378" t="s">
        <v>718</v>
      </c>
      <c r="H90" s="370">
        <v>1</v>
      </c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29"/>
      <c r="BX90" s="329"/>
      <c r="BY90" s="329"/>
      <c r="BZ90" s="329"/>
      <c r="CA90" s="329"/>
      <c r="CB90" s="329"/>
      <c r="CC90" s="329"/>
      <c r="CD90" s="329"/>
      <c r="CE90" s="329"/>
      <c r="CF90" s="329"/>
      <c r="CG90" s="329"/>
      <c r="CH90" s="329"/>
      <c r="CI90" s="329"/>
      <c r="CJ90" s="329"/>
      <c r="CK90" s="329"/>
      <c r="CL90" s="329"/>
      <c r="CM90" s="329"/>
      <c r="CN90" s="329"/>
      <c r="CO90" s="329"/>
      <c r="CP90" s="329"/>
      <c r="CQ90" s="329"/>
      <c r="CR90" s="329"/>
      <c r="CS90" s="329"/>
      <c r="CT90" s="329"/>
      <c r="CU90" s="329"/>
      <c r="CV90" s="329"/>
      <c r="CW90" s="329"/>
      <c r="CX90" s="329"/>
      <c r="CY90" s="329"/>
      <c r="CZ90" s="329"/>
      <c r="DA90" s="329"/>
      <c r="DB90" s="329"/>
      <c r="DC90" s="329"/>
      <c r="DD90" s="329"/>
      <c r="DE90" s="329"/>
      <c r="DF90" s="329"/>
      <c r="DG90" s="329"/>
      <c r="DH90" s="329"/>
      <c r="DI90" s="329"/>
      <c r="DJ90" s="329"/>
      <c r="DK90" s="329"/>
      <c r="DL90" s="329"/>
    </row>
    <row r="91" spans="1:116" s="369" customFormat="1" ht="263.25" customHeight="1">
      <c r="A91" s="324" t="s">
        <v>719</v>
      </c>
      <c r="B91" s="759" t="s">
        <v>720</v>
      </c>
      <c r="C91" s="760"/>
      <c r="D91" s="760"/>
      <c r="E91" s="760"/>
      <c r="F91" s="761"/>
      <c r="G91" s="378" t="s">
        <v>721</v>
      </c>
      <c r="H91" s="370">
        <v>2</v>
      </c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29"/>
      <c r="BQ91" s="329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29"/>
      <c r="CD91" s="329"/>
      <c r="CE91" s="329"/>
      <c r="CF91" s="329"/>
      <c r="CG91" s="329"/>
      <c r="CH91" s="329"/>
      <c r="CI91" s="329"/>
      <c r="CJ91" s="329"/>
      <c r="CK91" s="329"/>
      <c r="CL91" s="329"/>
      <c r="CM91" s="329"/>
      <c r="CN91" s="329"/>
      <c r="CO91" s="329"/>
      <c r="CP91" s="329"/>
      <c r="CQ91" s="329"/>
      <c r="CR91" s="329"/>
      <c r="CS91" s="329"/>
      <c r="CT91" s="329"/>
      <c r="CU91" s="329"/>
      <c r="CV91" s="329"/>
      <c r="CW91" s="329"/>
      <c r="CX91" s="329"/>
      <c r="CY91" s="329"/>
      <c r="CZ91" s="329"/>
      <c r="DA91" s="329"/>
      <c r="DB91" s="329"/>
      <c r="DC91" s="329"/>
      <c r="DD91" s="329"/>
      <c r="DE91" s="329"/>
      <c r="DF91" s="329"/>
      <c r="DG91" s="329"/>
      <c r="DH91" s="329"/>
      <c r="DI91" s="329"/>
      <c r="DJ91" s="329"/>
      <c r="DK91" s="329"/>
      <c r="DL91" s="329"/>
    </row>
    <row r="92" spans="1:116" s="369" customFormat="1" ht="238.5" customHeight="1">
      <c r="A92" s="324">
        <v>3.4</v>
      </c>
      <c r="B92" s="759" t="s">
        <v>722</v>
      </c>
      <c r="C92" s="760"/>
      <c r="D92" s="760"/>
      <c r="E92" s="760"/>
      <c r="F92" s="761"/>
      <c r="G92" s="378" t="s">
        <v>723</v>
      </c>
      <c r="H92" s="370">
        <v>3</v>
      </c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329"/>
      <c r="BF92" s="329"/>
      <c r="BG92" s="329"/>
      <c r="BH92" s="329"/>
      <c r="BI92" s="329"/>
      <c r="BJ92" s="329"/>
      <c r="BK92" s="329"/>
      <c r="BL92" s="329"/>
      <c r="BM92" s="329"/>
      <c r="BN92" s="329"/>
      <c r="BO92" s="329"/>
      <c r="BP92" s="329"/>
      <c r="BQ92" s="329"/>
      <c r="BR92" s="329"/>
      <c r="BS92" s="329"/>
      <c r="BT92" s="329"/>
      <c r="BU92" s="329"/>
      <c r="BV92" s="329"/>
      <c r="BW92" s="329"/>
      <c r="BX92" s="329"/>
      <c r="BY92" s="329"/>
      <c r="BZ92" s="329"/>
      <c r="CA92" s="329"/>
      <c r="CB92" s="329"/>
      <c r="CC92" s="329"/>
      <c r="CD92" s="329"/>
      <c r="CE92" s="329"/>
      <c r="CF92" s="329"/>
      <c r="CG92" s="329"/>
      <c r="CH92" s="329"/>
      <c r="CI92" s="329"/>
      <c r="CJ92" s="329"/>
      <c r="CK92" s="329"/>
      <c r="CL92" s="329"/>
      <c r="CM92" s="329"/>
      <c r="CN92" s="329"/>
      <c r="CO92" s="329"/>
      <c r="CP92" s="329"/>
      <c r="CQ92" s="329"/>
      <c r="CR92" s="329"/>
      <c r="CS92" s="329"/>
      <c r="CT92" s="329"/>
      <c r="CU92" s="329"/>
      <c r="CV92" s="329"/>
      <c r="CW92" s="329"/>
      <c r="CX92" s="329"/>
      <c r="CY92" s="329"/>
      <c r="CZ92" s="329"/>
      <c r="DA92" s="329"/>
      <c r="DB92" s="329"/>
      <c r="DC92" s="329"/>
      <c r="DD92" s="329"/>
      <c r="DE92" s="329"/>
      <c r="DF92" s="329"/>
      <c r="DG92" s="329"/>
      <c r="DH92" s="329"/>
      <c r="DI92" s="329"/>
      <c r="DJ92" s="329"/>
      <c r="DK92" s="329"/>
      <c r="DL92" s="329"/>
    </row>
    <row r="93" spans="1:116" s="369" customFormat="1" ht="36" customHeight="1">
      <c r="A93" s="744"/>
      <c r="B93" s="745"/>
      <c r="C93" s="745"/>
      <c r="D93" s="745"/>
      <c r="E93" s="745"/>
      <c r="F93" s="745"/>
      <c r="G93" s="739"/>
      <c r="H93" s="73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  <c r="BN93" s="379"/>
      <c r="BO93" s="379"/>
      <c r="BP93" s="379"/>
      <c r="BQ93" s="379"/>
      <c r="BR93" s="379"/>
      <c r="BS93" s="379"/>
      <c r="BT93" s="379"/>
      <c r="BU93" s="379"/>
      <c r="BV93" s="379"/>
      <c r="BW93" s="379"/>
      <c r="BX93" s="379"/>
      <c r="BY93" s="379"/>
      <c r="BZ93" s="379"/>
      <c r="CA93" s="379"/>
      <c r="CB93" s="379"/>
      <c r="CC93" s="379"/>
      <c r="CD93" s="379"/>
      <c r="CE93" s="379"/>
      <c r="CF93" s="379"/>
      <c r="CG93" s="379"/>
      <c r="CH93" s="379"/>
      <c r="CI93" s="379"/>
      <c r="CJ93" s="379"/>
      <c r="CK93" s="379"/>
      <c r="CL93" s="379"/>
      <c r="CM93" s="379"/>
      <c r="CN93" s="379"/>
      <c r="CO93" s="379"/>
      <c r="CP93" s="379"/>
      <c r="CQ93" s="379"/>
      <c r="CR93" s="379"/>
      <c r="CS93" s="379"/>
      <c r="CT93" s="379"/>
      <c r="CU93" s="379"/>
      <c r="CV93" s="379"/>
      <c r="CW93" s="379"/>
      <c r="CX93" s="379"/>
      <c r="CY93" s="379"/>
      <c r="CZ93" s="379"/>
      <c r="DA93" s="379"/>
      <c r="DB93" s="379"/>
      <c r="DC93" s="379"/>
      <c r="DD93" s="379"/>
      <c r="DE93" s="379"/>
      <c r="DF93" s="379"/>
      <c r="DG93" s="379"/>
      <c r="DH93" s="379"/>
      <c r="DI93" s="379"/>
      <c r="DJ93" s="379"/>
      <c r="DK93" s="379"/>
      <c r="DL93" s="379"/>
    </row>
    <row r="94" spans="1:116" ht="24">
      <c r="A94" s="743" t="s">
        <v>724</v>
      </c>
      <c r="B94" s="743"/>
      <c r="C94" s="743"/>
      <c r="D94" s="743"/>
      <c r="E94" s="743"/>
      <c r="F94" s="743"/>
      <c r="G94" s="322" t="s">
        <v>414</v>
      </c>
      <c r="H94" s="323">
        <v>25</v>
      </c>
      <c r="I94" s="131">
        <f>I96+I101+I111</f>
        <v>0</v>
      </c>
      <c r="J94" s="131">
        <f t="shared" ref="J94:BU94" si="58">J96+J101+J111</f>
        <v>0</v>
      </c>
      <c r="K94" s="131">
        <f t="shared" si="58"/>
        <v>0</v>
      </c>
      <c r="L94" s="131">
        <f t="shared" si="58"/>
        <v>0</v>
      </c>
      <c r="M94" s="131">
        <f t="shared" si="58"/>
        <v>0</v>
      </c>
      <c r="N94" s="131">
        <f t="shared" si="58"/>
        <v>0</v>
      </c>
      <c r="O94" s="131">
        <f t="shared" si="58"/>
        <v>0</v>
      </c>
      <c r="P94" s="131">
        <f t="shared" si="58"/>
        <v>0</v>
      </c>
      <c r="Q94" s="131">
        <f t="shared" si="58"/>
        <v>0</v>
      </c>
      <c r="R94" s="131">
        <f t="shared" si="58"/>
        <v>0</v>
      </c>
      <c r="S94" s="131">
        <f t="shared" si="58"/>
        <v>0</v>
      </c>
      <c r="T94" s="131">
        <f t="shared" si="58"/>
        <v>0</v>
      </c>
      <c r="U94" s="131">
        <f t="shared" si="58"/>
        <v>0</v>
      </c>
      <c r="V94" s="131">
        <f t="shared" si="58"/>
        <v>0</v>
      </c>
      <c r="W94" s="131">
        <f t="shared" si="58"/>
        <v>0</v>
      </c>
      <c r="X94" s="131">
        <f t="shared" si="58"/>
        <v>0</v>
      </c>
      <c r="Y94" s="131">
        <f t="shared" si="58"/>
        <v>0</v>
      </c>
      <c r="Z94" s="131">
        <f t="shared" si="58"/>
        <v>0</v>
      </c>
      <c r="AA94" s="131">
        <f t="shared" si="58"/>
        <v>0</v>
      </c>
      <c r="AB94" s="131">
        <f t="shared" si="58"/>
        <v>0</v>
      </c>
      <c r="AC94" s="131">
        <f t="shared" si="58"/>
        <v>0</v>
      </c>
      <c r="AD94" s="131">
        <f t="shared" si="58"/>
        <v>0</v>
      </c>
      <c r="AE94" s="131">
        <f t="shared" si="58"/>
        <v>0</v>
      </c>
      <c r="AF94" s="131">
        <f t="shared" si="58"/>
        <v>0</v>
      </c>
      <c r="AG94" s="131">
        <f t="shared" si="58"/>
        <v>0</v>
      </c>
      <c r="AH94" s="131">
        <f t="shared" si="58"/>
        <v>0</v>
      </c>
      <c r="AI94" s="131">
        <f t="shared" si="58"/>
        <v>0</v>
      </c>
      <c r="AJ94" s="131">
        <f t="shared" si="58"/>
        <v>0</v>
      </c>
      <c r="AK94" s="131">
        <f t="shared" si="58"/>
        <v>0</v>
      </c>
      <c r="AL94" s="131">
        <f t="shared" si="58"/>
        <v>0</v>
      </c>
      <c r="AM94" s="131">
        <f t="shared" si="58"/>
        <v>0</v>
      </c>
      <c r="AN94" s="131">
        <f t="shared" si="58"/>
        <v>0</v>
      </c>
      <c r="AO94" s="131">
        <f t="shared" si="58"/>
        <v>0</v>
      </c>
      <c r="AP94" s="131">
        <f t="shared" si="58"/>
        <v>0</v>
      </c>
      <c r="AQ94" s="131">
        <f t="shared" si="58"/>
        <v>0</v>
      </c>
      <c r="AR94" s="131">
        <f t="shared" si="58"/>
        <v>0</v>
      </c>
      <c r="AS94" s="131">
        <f t="shared" si="58"/>
        <v>0</v>
      </c>
      <c r="AT94" s="131">
        <f t="shared" si="58"/>
        <v>0</v>
      </c>
      <c r="AU94" s="131">
        <f t="shared" si="58"/>
        <v>0</v>
      </c>
      <c r="AV94" s="131">
        <f t="shared" si="58"/>
        <v>0</v>
      </c>
      <c r="AW94" s="131">
        <f t="shared" si="58"/>
        <v>0</v>
      </c>
      <c r="AX94" s="131">
        <f t="shared" si="58"/>
        <v>0</v>
      </c>
      <c r="AY94" s="131">
        <f t="shared" si="58"/>
        <v>0</v>
      </c>
      <c r="AZ94" s="131">
        <f t="shared" si="58"/>
        <v>0</v>
      </c>
      <c r="BA94" s="131">
        <f t="shared" si="58"/>
        <v>0</v>
      </c>
      <c r="BB94" s="131">
        <f t="shared" si="58"/>
        <v>0</v>
      </c>
      <c r="BC94" s="131">
        <f t="shared" si="58"/>
        <v>0</v>
      </c>
      <c r="BD94" s="131">
        <f t="shared" si="58"/>
        <v>0</v>
      </c>
      <c r="BE94" s="131">
        <f t="shared" si="58"/>
        <v>0</v>
      </c>
      <c r="BF94" s="131">
        <f t="shared" si="58"/>
        <v>0</v>
      </c>
      <c r="BG94" s="131">
        <f t="shared" si="58"/>
        <v>0</v>
      </c>
      <c r="BH94" s="131">
        <f t="shared" si="58"/>
        <v>0</v>
      </c>
      <c r="BI94" s="131">
        <f t="shared" si="58"/>
        <v>0</v>
      </c>
      <c r="BJ94" s="131">
        <f t="shared" si="58"/>
        <v>0</v>
      </c>
      <c r="BK94" s="131">
        <f t="shared" si="58"/>
        <v>0</v>
      </c>
      <c r="BL94" s="131">
        <f t="shared" si="58"/>
        <v>0</v>
      </c>
      <c r="BM94" s="131">
        <f t="shared" si="58"/>
        <v>0</v>
      </c>
      <c r="BN94" s="131">
        <f t="shared" si="58"/>
        <v>0</v>
      </c>
      <c r="BO94" s="131">
        <f t="shared" si="58"/>
        <v>0</v>
      </c>
      <c r="BP94" s="131">
        <f t="shared" si="58"/>
        <v>0</v>
      </c>
      <c r="BQ94" s="131">
        <f t="shared" si="58"/>
        <v>0</v>
      </c>
      <c r="BR94" s="131">
        <f t="shared" si="58"/>
        <v>0</v>
      </c>
      <c r="BS94" s="131">
        <f t="shared" si="58"/>
        <v>0</v>
      </c>
      <c r="BT94" s="131">
        <f t="shared" si="58"/>
        <v>0</v>
      </c>
      <c r="BU94" s="131">
        <f t="shared" si="58"/>
        <v>0</v>
      </c>
      <c r="BV94" s="131">
        <f t="shared" ref="BV94:DL94" si="59">BV96+BV101+BV111</f>
        <v>0</v>
      </c>
      <c r="BW94" s="131">
        <f t="shared" si="59"/>
        <v>0</v>
      </c>
      <c r="BX94" s="131">
        <f t="shared" si="59"/>
        <v>0</v>
      </c>
      <c r="BY94" s="131">
        <f t="shared" si="59"/>
        <v>0</v>
      </c>
      <c r="BZ94" s="131">
        <f t="shared" si="59"/>
        <v>0</v>
      </c>
      <c r="CA94" s="131">
        <f t="shared" si="59"/>
        <v>0</v>
      </c>
      <c r="CB94" s="131">
        <f t="shared" si="59"/>
        <v>0</v>
      </c>
      <c r="CC94" s="131">
        <f t="shared" si="59"/>
        <v>0</v>
      </c>
      <c r="CD94" s="131">
        <f t="shared" si="59"/>
        <v>0</v>
      </c>
      <c r="CE94" s="131">
        <f t="shared" si="59"/>
        <v>0</v>
      </c>
      <c r="CF94" s="131">
        <f t="shared" si="59"/>
        <v>0</v>
      </c>
      <c r="CG94" s="131">
        <f t="shared" si="59"/>
        <v>0</v>
      </c>
      <c r="CH94" s="131">
        <f t="shared" si="59"/>
        <v>0</v>
      </c>
      <c r="CI94" s="131">
        <f t="shared" si="59"/>
        <v>0</v>
      </c>
      <c r="CJ94" s="131">
        <f t="shared" si="59"/>
        <v>0</v>
      </c>
      <c r="CK94" s="131">
        <f t="shared" si="59"/>
        <v>0</v>
      </c>
      <c r="CL94" s="131">
        <f t="shared" si="59"/>
        <v>0</v>
      </c>
      <c r="CM94" s="131">
        <f t="shared" si="59"/>
        <v>0</v>
      </c>
      <c r="CN94" s="131">
        <f t="shared" si="59"/>
        <v>0</v>
      </c>
      <c r="CO94" s="131">
        <f t="shared" si="59"/>
        <v>0</v>
      </c>
      <c r="CP94" s="131">
        <f t="shared" si="59"/>
        <v>0</v>
      </c>
      <c r="CQ94" s="131">
        <f t="shared" si="59"/>
        <v>0</v>
      </c>
      <c r="CR94" s="131">
        <f t="shared" si="59"/>
        <v>0</v>
      </c>
      <c r="CS94" s="131">
        <f t="shared" si="59"/>
        <v>0</v>
      </c>
      <c r="CT94" s="131">
        <f t="shared" si="59"/>
        <v>0</v>
      </c>
      <c r="CU94" s="131">
        <f t="shared" si="59"/>
        <v>0</v>
      </c>
      <c r="CV94" s="131">
        <f t="shared" si="59"/>
        <v>0</v>
      </c>
      <c r="CW94" s="131">
        <f t="shared" si="59"/>
        <v>0</v>
      </c>
      <c r="CX94" s="131">
        <f t="shared" si="59"/>
        <v>0</v>
      </c>
      <c r="CY94" s="131">
        <f t="shared" si="59"/>
        <v>0</v>
      </c>
      <c r="CZ94" s="131">
        <f t="shared" si="59"/>
        <v>0</v>
      </c>
      <c r="DA94" s="131">
        <f t="shared" si="59"/>
        <v>0</v>
      </c>
      <c r="DB94" s="131">
        <f t="shared" si="59"/>
        <v>0</v>
      </c>
      <c r="DC94" s="131">
        <f t="shared" si="59"/>
        <v>0</v>
      </c>
      <c r="DD94" s="131">
        <f t="shared" si="59"/>
        <v>0</v>
      </c>
      <c r="DE94" s="131">
        <f t="shared" si="59"/>
        <v>0</v>
      </c>
      <c r="DF94" s="131">
        <f t="shared" si="59"/>
        <v>0</v>
      </c>
      <c r="DG94" s="131">
        <f t="shared" si="59"/>
        <v>0</v>
      </c>
      <c r="DH94" s="131">
        <f t="shared" si="59"/>
        <v>0</v>
      </c>
      <c r="DI94" s="131">
        <f t="shared" si="59"/>
        <v>0</v>
      </c>
      <c r="DJ94" s="131">
        <f t="shared" si="59"/>
        <v>0</v>
      </c>
      <c r="DK94" s="131">
        <f t="shared" si="59"/>
        <v>0</v>
      </c>
      <c r="DL94" s="131">
        <f t="shared" si="59"/>
        <v>0</v>
      </c>
    </row>
    <row r="95" spans="1:116" s="380" customFormat="1" ht="24">
      <c r="A95" s="366"/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</row>
    <row r="96" spans="1:116" s="313" customFormat="1" ht="24">
      <c r="A96" s="331"/>
      <c r="B96" s="381"/>
      <c r="C96" s="381"/>
      <c r="D96" s="381"/>
      <c r="E96" s="381"/>
      <c r="F96" s="381"/>
      <c r="G96" s="311" t="s">
        <v>414</v>
      </c>
      <c r="H96" s="382">
        <v>5</v>
      </c>
      <c r="I96" s="315">
        <f>I97*5/7</f>
        <v>0</v>
      </c>
      <c r="J96" s="315">
        <f t="shared" ref="J96:BU96" si="60">J97*5/7</f>
        <v>0</v>
      </c>
      <c r="K96" s="315">
        <f t="shared" si="60"/>
        <v>0</v>
      </c>
      <c r="L96" s="315">
        <f t="shared" si="60"/>
        <v>0</v>
      </c>
      <c r="M96" s="315">
        <f t="shared" si="60"/>
        <v>0</v>
      </c>
      <c r="N96" s="315">
        <f t="shared" si="60"/>
        <v>0</v>
      </c>
      <c r="O96" s="315">
        <f t="shared" si="60"/>
        <v>0</v>
      </c>
      <c r="P96" s="315">
        <f t="shared" si="60"/>
        <v>0</v>
      </c>
      <c r="Q96" s="315">
        <f t="shared" si="60"/>
        <v>0</v>
      </c>
      <c r="R96" s="315">
        <f t="shared" si="60"/>
        <v>0</v>
      </c>
      <c r="S96" s="315">
        <f t="shared" si="60"/>
        <v>0</v>
      </c>
      <c r="T96" s="315">
        <f t="shared" si="60"/>
        <v>0</v>
      </c>
      <c r="U96" s="315">
        <f t="shared" si="60"/>
        <v>0</v>
      </c>
      <c r="V96" s="315">
        <f t="shared" si="60"/>
        <v>0</v>
      </c>
      <c r="W96" s="315">
        <f t="shared" si="60"/>
        <v>0</v>
      </c>
      <c r="X96" s="315">
        <f t="shared" si="60"/>
        <v>0</v>
      </c>
      <c r="Y96" s="315">
        <f t="shared" si="60"/>
        <v>0</v>
      </c>
      <c r="Z96" s="315">
        <f t="shared" si="60"/>
        <v>0</v>
      </c>
      <c r="AA96" s="315">
        <f t="shared" si="60"/>
        <v>0</v>
      </c>
      <c r="AB96" s="315">
        <f t="shared" si="60"/>
        <v>0</v>
      </c>
      <c r="AC96" s="315">
        <f t="shared" si="60"/>
        <v>0</v>
      </c>
      <c r="AD96" s="315">
        <f t="shared" si="60"/>
        <v>0</v>
      </c>
      <c r="AE96" s="315">
        <f t="shared" si="60"/>
        <v>0</v>
      </c>
      <c r="AF96" s="315">
        <f t="shared" si="60"/>
        <v>0</v>
      </c>
      <c r="AG96" s="315">
        <f t="shared" si="60"/>
        <v>0</v>
      </c>
      <c r="AH96" s="315">
        <f t="shared" si="60"/>
        <v>0</v>
      </c>
      <c r="AI96" s="315">
        <f t="shared" si="60"/>
        <v>0</v>
      </c>
      <c r="AJ96" s="315">
        <f t="shared" si="60"/>
        <v>0</v>
      </c>
      <c r="AK96" s="315">
        <f t="shared" si="60"/>
        <v>0</v>
      </c>
      <c r="AL96" s="315">
        <f t="shared" si="60"/>
        <v>0</v>
      </c>
      <c r="AM96" s="315">
        <f t="shared" si="60"/>
        <v>0</v>
      </c>
      <c r="AN96" s="315">
        <f t="shared" si="60"/>
        <v>0</v>
      </c>
      <c r="AO96" s="315">
        <f t="shared" si="60"/>
        <v>0</v>
      </c>
      <c r="AP96" s="315">
        <f t="shared" si="60"/>
        <v>0</v>
      </c>
      <c r="AQ96" s="315">
        <f t="shared" si="60"/>
        <v>0</v>
      </c>
      <c r="AR96" s="315">
        <f t="shared" si="60"/>
        <v>0</v>
      </c>
      <c r="AS96" s="315">
        <f t="shared" si="60"/>
        <v>0</v>
      </c>
      <c r="AT96" s="315">
        <f t="shared" si="60"/>
        <v>0</v>
      </c>
      <c r="AU96" s="315">
        <f t="shared" si="60"/>
        <v>0</v>
      </c>
      <c r="AV96" s="315">
        <f t="shared" si="60"/>
        <v>0</v>
      </c>
      <c r="AW96" s="315">
        <f t="shared" si="60"/>
        <v>0</v>
      </c>
      <c r="AX96" s="315">
        <f t="shared" si="60"/>
        <v>0</v>
      </c>
      <c r="AY96" s="315">
        <f t="shared" si="60"/>
        <v>0</v>
      </c>
      <c r="AZ96" s="315">
        <f t="shared" si="60"/>
        <v>0</v>
      </c>
      <c r="BA96" s="315">
        <f t="shared" si="60"/>
        <v>0</v>
      </c>
      <c r="BB96" s="315">
        <f t="shared" si="60"/>
        <v>0</v>
      </c>
      <c r="BC96" s="315">
        <f t="shared" si="60"/>
        <v>0</v>
      </c>
      <c r="BD96" s="315">
        <f t="shared" si="60"/>
        <v>0</v>
      </c>
      <c r="BE96" s="315">
        <f t="shared" si="60"/>
        <v>0</v>
      </c>
      <c r="BF96" s="315">
        <f t="shared" si="60"/>
        <v>0</v>
      </c>
      <c r="BG96" s="315">
        <f t="shared" si="60"/>
        <v>0</v>
      </c>
      <c r="BH96" s="315">
        <f t="shared" si="60"/>
        <v>0</v>
      </c>
      <c r="BI96" s="315">
        <f t="shared" si="60"/>
        <v>0</v>
      </c>
      <c r="BJ96" s="315">
        <f t="shared" si="60"/>
        <v>0</v>
      </c>
      <c r="BK96" s="315">
        <f t="shared" si="60"/>
        <v>0</v>
      </c>
      <c r="BL96" s="315">
        <f t="shared" si="60"/>
        <v>0</v>
      </c>
      <c r="BM96" s="315">
        <f t="shared" si="60"/>
        <v>0</v>
      </c>
      <c r="BN96" s="315">
        <f t="shared" si="60"/>
        <v>0</v>
      </c>
      <c r="BO96" s="315">
        <f t="shared" si="60"/>
        <v>0</v>
      </c>
      <c r="BP96" s="315">
        <f t="shared" si="60"/>
        <v>0</v>
      </c>
      <c r="BQ96" s="315">
        <f t="shared" si="60"/>
        <v>0</v>
      </c>
      <c r="BR96" s="315">
        <f t="shared" si="60"/>
        <v>0</v>
      </c>
      <c r="BS96" s="315">
        <f t="shared" si="60"/>
        <v>0</v>
      </c>
      <c r="BT96" s="315">
        <f t="shared" si="60"/>
        <v>0</v>
      </c>
      <c r="BU96" s="315">
        <f t="shared" si="60"/>
        <v>0</v>
      </c>
      <c r="BV96" s="315">
        <f t="shared" ref="BV96:DL96" si="61">BV97*5/7</f>
        <v>0</v>
      </c>
      <c r="BW96" s="315">
        <f t="shared" si="61"/>
        <v>0</v>
      </c>
      <c r="BX96" s="315">
        <f t="shared" si="61"/>
        <v>0</v>
      </c>
      <c r="BY96" s="315">
        <f t="shared" si="61"/>
        <v>0</v>
      </c>
      <c r="BZ96" s="315">
        <f t="shared" si="61"/>
        <v>0</v>
      </c>
      <c r="CA96" s="315">
        <f t="shared" si="61"/>
        <v>0</v>
      </c>
      <c r="CB96" s="315">
        <f t="shared" si="61"/>
        <v>0</v>
      </c>
      <c r="CC96" s="315">
        <f t="shared" si="61"/>
        <v>0</v>
      </c>
      <c r="CD96" s="315">
        <f t="shared" si="61"/>
        <v>0</v>
      </c>
      <c r="CE96" s="315">
        <f t="shared" si="61"/>
        <v>0</v>
      </c>
      <c r="CF96" s="315">
        <f t="shared" si="61"/>
        <v>0</v>
      </c>
      <c r="CG96" s="315">
        <f t="shared" si="61"/>
        <v>0</v>
      </c>
      <c r="CH96" s="315">
        <f t="shared" si="61"/>
        <v>0</v>
      </c>
      <c r="CI96" s="315">
        <f t="shared" si="61"/>
        <v>0</v>
      </c>
      <c r="CJ96" s="315">
        <f t="shared" si="61"/>
        <v>0</v>
      </c>
      <c r="CK96" s="315">
        <f t="shared" si="61"/>
        <v>0</v>
      </c>
      <c r="CL96" s="315">
        <f t="shared" si="61"/>
        <v>0</v>
      </c>
      <c r="CM96" s="315">
        <f t="shared" si="61"/>
        <v>0</v>
      </c>
      <c r="CN96" s="315">
        <f t="shared" si="61"/>
        <v>0</v>
      </c>
      <c r="CO96" s="315">
        <f t="shared" si="61"/>
        <v>0</v>
      </c>
      <c r="CP96" s="315">
        <f t="shared" si="61"/>
        <v>0</v>
      </c>
      <c r="CQ96" s="315">
        <f t="shared" si="61"/>
        <v>0</v>
      </c>
      <c r="CR96" s="315">
        <f t="shared" si="61"/>
        <v>0</v>
      </c>
      <c r="CS96" s="315">
        <f t="shared" si="61"/>
        <v>0</v>
      </c>
      <c r="CT96" s="315">
        <f t="shared" si="61"/>
        <v>0</v>
      </c>
      <c r="CU96" s="315">
        <f t="shared" si="61"/>
        <v>0</v>
      </c>
      <c r="CV96" s="315">
        <f t="shared" si="61"/>
        <v>0</v>
      </c>
      <c r="CW96" s="315">
        <f t="shared" si="61"/>
        <v>0</v>
      </c>
      <c r="CX96" s="315">
        <f t="shared" si="61"/>
        <v>0</v>
      </c>
      <c r="CY96" s="315">
        <f t="shared" si="61"/>
        <v>0</v>
      </c>
      <c r="CZ96" s="315">
        <f t="shared" si="61"/>
        <v>0</v>
      </c>
      <c r="DA96" s="315">
        <f t="shared" si="61"/>
        <v>0</v>
      </c>
      <c r="DB96" s="315">
        <f t="shared" si="61"/>
        <v>0</v>
      </c>
      <c r="DC96" s="315">
        <f t="shared" si="61"/>
        <v>0</v>
      </c>
      <c r="DD96" s="315">
        <f t="shared" si="61"/>
        <v>0</v>
      </c>
      <c r="DE96" s="315">
        <f t="shared" si="61"/>
        <v>0</v>
      </c>
      <c r="DF96" s="315">
        <f t="shared" si="61"/>
        <v>0</v>
      </c>
      <c r="DG96" s="315">
        <f t="shared" si="61"/>
        <v>0</v>
      </c>
      <c r="DH96" s="315">
        <f t="shared" si="61"/>
        <v>0</v>
      </c>
      <c r="DI96" s="315">
        <f t="shared" si="61"/>
        <v>0</v>
      </c>
      <c r="DJ96" s="315">
        <f t="shared" si="61"/>
        <v>0</v>
      </c>
      <c r="DK96" s="315">
        <f t="shared" si="61"/>
        <v>0</v>
      </c>
      <c r="DL96" s="315">
        <f t="shared" si="61"/>
        <v>0</v>
      </c>
    </row>
    <row r="97" spans="1:116" ht="24" customHeight="1">
      <c r="A97" s="324">
        <v>4.0999999999999996</v>
      </c>
      <c r="B97" s="694" t="s">
        <v>725</v>
      </c>
      <c r="C97" s="694"/>
      <c r="D97" s="694"/>
      <c r="E97" s="694"/>
      <c r="F97" s="694"/>
      <c r="G97" s="383"/>
      <c r="H97" s="326">
        <v>2</v>
      </c>
      <c r="I97" s="131">
        <f>I98+I99</f>
        <v>0</v>
      </c>
      <c r="J97" s="131">
        <f t="shared" ref="J97:BU97" si="62">J98+J99</f>
        <v>0</v>
      </c>
      <c r="K97" s="131">
        <f t="shared" si="62"/>
        <v>0</v>
      </c>
      <c r="L97" s="131">
        <f t="shared" si="62"/>
        <v>0</v>
      </c>
      <c r="M97" s="131">
        <f t="shared" si="62"/>
        <v>0</v>
      </c>
      <c r="N97" s="131">
        <f t="shared" si="62"/>
        <v>0</v>
      </c>
      <c r="O97" s="131">
        <f t="shared" si="62"/>
        <v>0</v>
      </c>
      <c r="P97" s="131">
        <f t="shared" si="62"/>
        <v>0</v>
      </c>
      <c r="Q97" s="131">
        <f t="shared" si="62"/>
        <v>0</v>
      </c>
      <c r="R97" s="131">
        <f t="shared" si="62"/>
        <v>0</v>
      </c>
      <c r="S97" s="131">
        <f t="shared" si="62"/>
        <v>0</v>
      </c>
      <c r="T97" s="131">
        <f t="shared" si="62"/>
        <v>0</v>
      </c>
      <c r="U97" s="131">
        <f t="shared" si="62"/>
        <v>0</v>
      </c>
      <c r="V97" s="131">
        <f t="shared" si="62"/>
        <v>0</v>
      </c>
      <c r="W97" s="131">
        <f t="shared" si="62"/>
        <v>0</v>
      </c>
      <c r="X97" s="131">
        <f t="shared" si="62"/>
        <v>0</v>
      </c>
      <c r="Y97" s="131">
        <f t="shared" si="62"/>
        <v>0</v>
      </c>
      <c r="Z97" s="131">
        <f t="shared" si="62"/>
        <v>0</v>
      </c>
      <c r="AA97" s="131">
        <f t="shared" si="62"/>
        <v>0</v>
      </c>
      <c r="AB97" s="131">
        <f t="shared" si="62"/>
        <v>0</v>
      </c>
      <c r="AC97" s="131">
        <f t="shared" si="62"/>
        <v>0</v>
      </c>
      <c r="AD97" s="131">
        <f t="shared" si="62"/>
        <v>0</v>
      </c>
      <c r="AE97" s="131">
        <f t="shared" si="62"/>
        <v>0</v>
      </c>
      <c r="AF97" s="131">
        <f t="shared" si="62"/>
        <v>0</v>
      </c>
      <c r="AG97" s="131">
        <f t="shared" si="62"/>
        <v>0</v>
      </c>
      <c r="AH97" s="131">
        <f t="shared" si="62"/>
        <v>0</v>
      </c>
      <c r="AI97" s="131">
        <f t="shared" si="62"/>
        <v>0</v>
      </c>
      <c r="AJ97" s="131">
        <f t="shared" si="62"/>
        <v>0</v>
      </c>
      <c r="AK97" s="131">
        <f t="shared" si="62"/>
        <v>0</v>
      </c>
      <c r="AL97" s="131">
        <f t="shared" si="62"/>
        <v>0</v>
      </c>
      <c r="AM97" s="131">
        <f t="shared" si="62"/>
        <v>0</v>
      </c>
      <c r="AN97" s="131">
        <f t="shared" si="62"/>
        <v>0</v>
      </c>
      <c r="AO97" s="131">
        <f t="shared" si="62"/>
        <v>0</v>
      </c>
      <c r="AP97" s="131">
        <f t="shared" si="62"/>
        <v>0</v>
      </c>
      <c r="AQ97" s="131">
        <f t="shared" si="62"/>
        <v>0</v>
      </c>
      <c r="AR97" s="131">
        <f t="shared" si="62"/>
        <v>0</v>
      </c>
      <c r="AS97" s="131">
        <f t="shared" si="62"/>
        <v>0</v>
      </c>
      <c r="AT97" s="131">
        <f t="shared" si="62"/>
        <v>0</v>
      </c>
      <c r="AU97" s="131">
        <f t="shared" si="62"/>
        <v>0</v>
      </c>
      <c r="AV97" s="131">
        <f t="shared" si="62"/>
        <v>0</v>
      </c>
      <c r="AW97" s="131">
        <f t="shared" si="62"/>
        <v>0</v>
      </c>
      <c r="AX97" s="131">
        <f t="shared" si="62"/>
        <v>0</v>
      </c>
      <c r="AY97" s="131">
        <f t="shared" si="62"/>
        <v>0</v>
      </c>
      <c r="AZ97" s="131">
        <f t="shared" si="62"/>
        <v>0</v>
      </c>
      <c r="BA97" s="131">
        <f t="shared" si="62"/>
        <v>0</v>
      </c>
      <c r="BB97" s="131">
        <f t="shared" si="62"/>
        <v>0</v>
      </c>
      <c r="BC97" s="131">
        <f t="shared" si="62"/>
        <v>0</v>
      </c>
      <c r="BD97" s="131">
        <f t="shared" si="62"/>
        <v>0</v>
      </c>
      <c r="BE97" s="131">
        <f t="shared" si="62"/>
        <v>0</v>
      </c>
      <c r="BF97" s="131">
        <f t="shared" si="62"/>
        <v>0</v>
      </c>
      <c r="BG97" s="131">
        <f t="shared" si="62"/>
        <v>0</v>
      </c>
      <c r="BH97" s="131">
        <f t="shared" si="62"/>
        <v>0</v>
      </c>
      <c r="BI97" s="131">
        <f t="shared" si="62"/>
        <v>0</v>
      </c>
      <c r="BJ97" s="131">
        <f t="shared" si="62"/>
        <v>0</v>
      </c>
      <c r="BK97" s="131">
        <f t="shared" si="62"/>
        <v>0</v>
      </c>
      <c r="BL97" s="131">
        <f t="shared" si="62"/>
        <v>0</v>
      </c>
      <c r="BM97" s="131">
        <f t="shared" si="62"/>
        <v>0</v>
      </c>
      <c r="BN97" s="131">
        <f t="shared" si="62"/>
        <v>0</v>
      </c>
      <c r="BO97" s="131">
        <f t="shared" si="62"/>
        <v>0</v>
      </c>
      <c r="BP97" s="131">
        <f t="shared" si="62"/>
        <v>0</v>
      </c>
      <c r="BQ97" s="131">
        <f t="shared" si="62"/>
        <v>0</v>
      </c>
      <c r="BR97" s="131">
        <f t="shared" si="62"/>
        <v>0</v>
      </c>
      <c r="BS97" s="131">
        <f t="shared" si="62"/>
        <v>0</v>
      </c>
      <c r="BT97" s="131">
        <f t="shared" si="62"/>
        <v>0</v>
      </c>
      <c r="BU97" s="131">
        <f t="shared" si="62"/>
        <v>0</v>
      </c>
      <c r="BV97" s="131">
        <f t="shared" ref="BV97:DL97" si="63">BV98+BV99</f>
        <v>0</v>
      </c>
      <c r="BW97" s="131">
        <f t="shared" si="63"/>
        <v>0</v>
      </c>
      <c r="BX97" s="131">
        <f t="shared" si="63"/>
        <v>0</v>
      </c>
      <c r="BY97" s="131">
        <f t="shared" si="63"/>
        <v>0</v>
      </c>
      <c r="BZ97" s="131">
        <f t="shared" si="63"/>
        <v>0</v>
      </c>
      <c r="CA97" s="131">
        <f t="shared" si="63"/>
        <v>0</v>
      </c>
      <c r="CB97" s="131">
        <f t="shared" si="63"/>
        <v>0</v>
      </c>
      <c r="CC97" s="131">
        <f t="shared" si="63"/>
        <v>0</v>
      </c>
      <c r="CD97" s="131">
        <f t="shared" si="63"/>
        <v>0</v>
      </c>
      <c r="CE97" s="131">
        <f t="shared" si="63"/>
        <v>0</v>
      </c>
      <c r="CF97" s="131">
        <f t="shared" si="63"/>
        <v>0</v>
      </c>
      <c r="CG97" s="131">
        <f t="shared" si="63"/>
        <v>0</v>
      </c>
      <c r="CH97" s="131">
        <f t="shared" si="63"/>
        <v>0</v>
      </c>
      <c r="CI97" s="131">
        <f t="shared" si="63"/>
        <v>0</v>
      </c>
      <c r="CJ97" s="131">
        <f t="shared" si="63"/>
        <v>0</v>
      </c>
      <c r="CK97" s="131">
        <f t="shared" si="63"/>
        <v>0</v>
      </c>
      <c r="CL97" s="131">
        <f t="shared" si="63"/>
        <v>0</v>
      </c>
      <c r="CM97" s="131">
        <f t="shared" si="63"/>
        <v>0</v>
      </c>
      <c r="CN97" s="131">
        <f t="shared" si="63"/>
        <v>0</v>
      </c>
      <c r="CO97" s="131">
        <f t="shared" si="63"/>
        <v>0</v>
      </c>
      <c r="CP97" s="131">
        <f t="shared" si="63"/>
        <v>0</v>
      </c>
      <c r="CQ97" s="131">
        <f t="shared" si="63"/>
        <v>0</v>
      </c>
      <c r="CR97" s="131">
        <f t="shared" si="63"/>
        <v>0</v>
      </c>
      <c r="CS97" s="131">
        <f t="shared" si="63"/>
        <v>0</v>
      </c>
      <c r="CT97" s="131">
        <f t="shared" si="63"/>
        <v>0</v>
      </c>
      <c r="CU97" s="131">
        <f t="shared" si="63"/>
        <v>0</v>
      </c>
      <c r="CV97" s="131">
        <f t="shared" si="63"/>
        <v>0</v>
      </c>
      <c r="CW97" s="131">
        <f t="shared" si="63"/>
        <v>0</v>
      </c>
      <c r="CX97" s="131">
        <f t="shared" si="63"/>
        <v>0</v>
      </c>
      <c r="CY97" s="131">
        <f t="shared" si="63"/>
        <v>0</v>
      </c>
      <c r="CZ97" s="131">
        <f t="shared" si="63"/>
        <v>0</v>
      </c>
      <c r="DA97" s="131">
        <f t="shared" si="63"/>
        <v>0</v>
      </c>
      <c r="DB97" s="131">
        <f t="shared" si="63"/>
        <v>0</v>
      </c>
      <c r="DC97" s="131">
        <f t="shared" si="63"/>
        <v>0</v>
      </c>
      <c r="DD97" s="131">
        <f t="shared" si="63"/>
        <v>0</v>
      </c>
      <c r="DE97" s="131">
        <f t="shared" si="63"/>
        <v>0</v>
      </c>
      <c r="DF97" s="131">
        <f t="shared" si="63"/>
        <v>0</v>
      </c>
      <c r="DG97" s="131">
        <f t="shared" si="63"/>
        <v>0</v>
      </c>
      <c r="DH97" s="131">
        <f t="shared" si="63"/>
        <v>0</v>
      </c>
      <c r="DI97" s="131">
        <f t="shared" si="63"/>
        <v>0</v>
      </c>
      <c r="DJ97" s="131">
        <f t="shared" si="63"/>
        <v>0</v>
      </c>
      <c r="DK97" s="131">
        <f t="shared" si="63"/>
        <v>0</v>
      </c>
      <c r="DL97" s="131">
        <f t="shared" si="63"/>
        <v>0</v>
      </c>
    </row>
    <row r="98" spans="1:116" ht="186.75" customHeight="1">
      <c r="A98" s="324" t="s">
        <v>726</v>
      </c>
      <c r="B98" s="380" t="s">
        <v>727</v>
      </c>
      <c r="C98" s="751" t="s">
        <v>728</v>
      </c>
      <c r="D98" s="752"/>
      <c r="E98" s="752"/>
      <c r="F98" s="753"/>
      <c r="G98" s="757" t="s">
        <v>729</v>
      </c>
      <c r="H98" s="324">
        <v>1</v>
      </c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329"/>
      <c r="BF98" s="329"/>
      <c r="BG98" s="329"/>
      <c r="BH98" s="329"/>
      <c r="BI98" s="329"/>
      <c r="BJ98" s="329"/>
      <c r="BK98" s="329"/>
      <c r="BL98" s="329"/>
      <c r="BM98" s="329"/>
      <c r="BN98" s="329"/>
      <c r="BO98" s="329"/>
      <c r="BP98" s="329"/>
      <c r="BQ98" s="329"/>
      <c r="BR98" s="329"/>
      <c r="BS98" s="329"/>
      <c r="BT98" s="329"/>
      <c r="BU98" s="329"/>
      <c r="BV98" s="329"/>
      <c r="BW98" s="329"/>
      <c r="BX98" s="329"/>
      <c r="BY98" s="329"/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  <c r="CN98" s="329"/>
      <c r="CO98" s="329"/>
      <c r="CP98" s="329"/>
      <c r="CQ98" s="329"/>
      <c r="CR98" s="329"/>
      <c r="CS98" s="329"/>
      <c r="CT98" s="329"/>
      <c r="CU98" s="329"/>
      <c r="CV98" s="329"/>
      <c r="CW98" s="329"/>
      <c r="CX98" s="329"/>
      <c r="CY98" s="329"/>
      <c r="CZ98" s="329"/>
      <c r="DA98" s="329"/>
      <c r="DB98" s="329"/>
      <c r="DC98" s="329"/>
      <c r="DD98" s="329"/>
      <c r="DE98" s="329"/>
      <c r="DF98" s="329"/>
      <c r="DG98" s="329"/>
      <c r="DH98" s="329"/>
      <c r="DI98" s="329"/>
      <c r="DJ98" s="329"/>
      <c r="DK98" s="329"/>
      <c r="DL98" s="329"/>
    </row>
    <row r="99" spans="1:116" ht="143.25" customHeight="1">
      <c r="A99" s="324" t="s">
        <v>730</v>
      </c>
      <c r="B99" s="380" t="s">
        <v>731</v>
      </c>
      <c r="C99" s="754"/>
      <c r="D99" s="755"/>
      <c r="E99" s="755"/>
      <c r="F99" s="756"/>
      <c r="G99" s="758"/>
      <c r="H99" s="324">
        <v>1</v>
      </c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  <c r="CN99" s="329"/>
      <c r="CO99" s="329"/>
      <c r="CP99" s="329"/>
      <c r="CQ99" s="329"/>
      <c r="CR99" s="329"/>
      <c r="CS99" s="329"/>
      <c r="CT99" s="329"/>
      <c r="CU99" s="329"/>
      <c r="CV99" s="329"/>
      <c r="CW99" s="329"/>
      <c r="CX99" s="329"/>
      <c r="CY99" s="329"/>
      <c r="CZ99" s="329"/>
      <c r="DA99" s="329"/>
      <c r="DB99" s="329"/>
      <c r="DC99" s="329"/>
      <c r="DD99" s="329"/>
      <c r="DE99" s="329"/>
      <c r="DF99" s="329"/>
      <c r="DG99" s="329"/>
      <c r="DH99" s="329"/>
      <c r="DI99" s="329"/>
      <c r="DJ99" s="329"/>
      <c r="DK99" s="329"/>
      <c r="DL99" s="329"/>
    </row>
    <row r="100" spans="1:116" ht="29.25" customHeight="1">
      <c r="A100" s="744"/>
      <c r="B100" s="745"/>
      <c r="C100" s="745"/>
      <c r="D100" s="745"/>
      <c r="E100" s="745"/>
      <c r="F100" s="745"/>
      <c r="G100" s="739"/>
      <c r="H100" s="739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0"/>
      <c r="BH100" s="330"/>
      <c r="BI100" s="330"/>
      <c r="BJ100" s="330"/>
      <c r="BK100" s="330"/>
      <c r="BL100" s="330"/>
      <c r="BM100" s="330"/>
      <c r="BN100" s="330"/>
      <c r="BO100" s="330"/>
      <c r="BP100" s="330"/>
      <c r="BQ100" s="330"/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30"/>
      <c r="CD100" s="330"/>
      <c r="CE100" s="330"/>
      <c r="CF100" s="330"/>
      <c r="CG100" s="330"/>
      <c r="CH100" s="330"/>
      <c r="CI100" s="330"/>
      <c r="CJ100" s="330"/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30"/>
      <c r="CU100" s="330"/>
      <c r="CV100" s="330"/>
      <c r="CW100" s="330"/>
      <c r="CX100" s="330"/>
      <c r="CY100" s="330"/>
      <c r="CZ100" s="330"/>
      <c r="DA100" s="330"/>
      <c r="DB100" s="330"/>
      <c r="DC100" s="330"/>
      <c r="DD100" s="330"/>
      <c r="DE100" s="330"/>
      <c r="DF100" s="330"/>
      <c r="DG100" s="330"/>
      <c r="DH100" s="330"/>
      <c r="DI100" s="330"/>
      <c r="DJ100" s="330"/>
      <c r="DK100" s="330"/>
      <c r="DL100" s="330"/>
    </row>
    <row r="101" spans="1:116" ht="27" customHeight="1">
      <c r="A101" s="331"/>
      <c r="B101" s="381"/>
      <c r="C101" s="381"/>
      <c r="D101" s="381"/>
      <c r="E101" s="381"/>
      <c r="F101" s="381"/>
      <c r="G101" s="322" t="s">
        <v>414</v>
      </c>
      <c r="H101" s="334">
        <v>10</v>
      </c>
      <c r="I101" s="131">
        <f>I102*10/14</f>
        <v>0</v>
      </c>
      <c r="J101" s="131">
        <f t="shared" ref="J101:BU101" si="64">J102*10/14</f>
        <v>0</v>
      </c>
      <c r="K101" s="131">
        <f t="shared" si="64"/>
        <v>0</v>
      </c>
      <c r="L101" s="131">
        <f t="shared" si="64"/>
        <v>0</v>
      </c>
      <c r="M101" s="131">
        <f t="shared" si="64"/>
        <v>0</v>
      </c>
      <c r="N101" s="131">
        <f t="shared" si="64"/>
        <v>0</v>
      </c>
      <c r="O101" s="131">
        <f t="shared" si="64"/>
        <v>0</v>
      </c>
      <c r="P101" s="131">
        <f t="shared" si="64"/>
        <v>0</v>
      </c>
      <c r="Q101" s="131">
        <f t="shared" si="64"/>
        <v>0</v>
      </c>
      <c r="R101" s="131">
        <f t="shared" si="64"/>
        <v>0</v>
      </c>
      <c r="S101" s="131">
        <f t="shared" si="64"/>
        <v>0</v>
      </c>
      <c r="T101" s="131">
        <f t="shared" si="64"/>
        <v>0</v>
      </c>
      <c r="U101" s="131">
        <f t="shared" si="64"/>
        <v>0</v>
      </c>
      <c r="V101" s="131">
        <f t="shared" si="64"/>
        <v>0</v>
      </c>
      <c r="W101" s="131">
        <f t="shared" si="64"/>
        <v>0</v>
      </c>
      <c r="X101" s="131">
        <f t="shared" si="64"/>
        <v>0</v>
      </c>
      <c r="Y101" s="131">
        <f t="shared" si="64"/>
        <v>0</v>
      </c>
      <c r="Z101" s="131">
        <f t="shared" si="64"/>
        <v>0</v>
      </c>
      <c r="AA101" s="131">
        <f t="shared" si="64"/>
        <v>0</v>
      </c>
      <c r="AB101" s="131">
        <f t="shared" si="64"/>
        <v>0</v>
      </c>
      <c r="AC101" s="131">
        <f t="shared" si="64"/>
        <v>0</v>
      </c>
      <c r="AD101" s="131">
        <f t="shared" si="64"/>
        <v>0</v>
      </c>
      <c r="AE101" s="131">
        <f t="shared" si="64"/>
        <v>0</v>
      </c>
      <c r="AF101" s="131">
        <f t="shared" si="64"/>
        <v>0</v>
      </c>
      <c r="AG101" s="131">
        <f t="shared" si="64"/>
        <v>0</v>
      </c>
      <c r="AH101" s="131">
        <f t="shared" si="64"/>
        <v>0</v>
      </c>
      <c r="AI101" s="131">
        <f t="shared" si="64"/>
        <v>0</v>
      </c>
      <c r="AJ101" s="131">
        <f t="shared" si="64"/>
        <v>0</v>
      </c>
      <c r="AK101" s="131">
        <f t="shared" si="64"/>
        <v>0</v>
      </c>
      <c r="AL101" s="131">
        <f t="shared" si="64"/>
        <v>0</v>
      </c>
      <c r="AM101" s="131">
        <f t="shared" si="64"/>
        <v>0</v>
      </c>
      <c r="AN101" s="131">
        <f t="shared" si="64"/>
        <v>0</v>
      </c>
      <c r="AO101" s="131">
        <f t="shared" si="64"/>
        <v>0</v>
      </c>
      <c r="AP101" s="131">
        <f t="shared" si="64"/>
        <v>0</v>
      </c>
      <c r="AQ101" s="131">
        <f t="shared" si="64"/>
        <v>0</v>
      </c>
      <c r="AR101" s="131">
        <f t="shared" si="64"/>
        <v>0</v>
      </c>
      <c r="AS101" s="131">
        <f t="shared" si="64"/>
        <v>0</v>
      </c>
      <c r="AT101" s="131">
        <f t="shared" si="64"/>
        <v>0</v>
      </c>
      <c r="AU101" s="131">
        <f t="shared" si="64"/>
        <v>0</v>
      </c>
      <c r="AV101" s="131">
        <f t="shared" si="64"/>
        <v>0</v>
      </c>
      <c r="AW101" s="131">
        <f t="shared" si="64"/>
        <v>0</v>
      </c>
      <c r="AX101" s="131">
        <f t="shared" si="64"/>
        <v>0</v>
      </c>
      <c r="AY101" s="131">
        <f t="shared" si="64"/>
        <v>0</v>
      </c>
      <c r="AZ101" s="131">
        <f t="shared" si="64"/>
        <v>0</v>
      </c>
      <c r="BA101" s="131">
        <f t="shared" si="64"/>
        <v>0</v>
      </c>
      <c r="BB101" s="131">
        <f t="shared" si="64"/>
        <v>0</v>
      </c>
      <c r="BC101" s="131">
        <f t="shared" si="64"/>
        <v>0</v>
      </c>
      <c r="BD101" s="131">
        <f t="shared" si="64"/>
        <v>0</v>
      </c>
      <c r="BE101" s="131">
        <f t="shared" si="64"/>
        <v>0</v>
      </c>
      <c r="BF101" s="131">
        <f t="shared" si="64"/>
        <v>0</v>
      </c>
      <c r="BG101" s="131">
        <f t="shared" si="64"/>
        <v>0</v>
      </c>
      <c r="BH101" s="131">
        <f t="shared" si="64"/>
        <v>0</v>
      </c>
      <c r="BI101" s="131">
        <f t="shared" si="64"/>
        <v>0</v>
      </c>
      <c r="BJ101" s="131">
        <f t="shared" si="64"/>
        <v>0</v>
      </c>
      <c r="BK101" s="131">
        <f t="shared" si="64"/>
        <v>0</v>
      </c>
      <c r="BL101" s="131">
        <f t="shared" si="64"/>
        <v>0</v>
      </c>
      <c r="BM101" s="131">
        <f t="shared" si="64"/>
        <v>0</v>
      </c>
      <c r="BN101" s="131">
        <f t="shared" si="64"/>
        <v>0</v>
      </c>
      <c r="BO101" s="131">
        <f t="shared" si="64"/>
        <v>0</v>
      </c>
      <c r="BP101" s="131">
        <f t="shared" si="64"/>
        <v>0</v>
      </c>
      <c r="BQ101" s="131">
        <f t="shared" si="64"/>
        <v>0</v>
      </c>
      <c r="BR101" s="131">
        <f t="shared" si="64"/>
        <v>0</v>
      </c>
      <c r="BS101" s="131">
        <f t="shared" si="64"/>
        <v>0</v>
      </c>
      <c r="BT101" s="131">
        <f t="shared" si="64"/>
        <v>0</v>
      </c>
      <c r="BU101" s="131">
        <f t="shared" si="64"/>
        <v>0</v>
      </c>
      <c r="BV101" s="131">
        <f t="shared" ref="BV101:DL101" si="65">BV102*10/14</f>
        <v>0</v>
      </c>
      <c r="BW101" s="131">
        <f t="shared" si="65"/>
        <v>0</v>
      </c>
      <c r="BX101" s="131">
        <f t="shared" si="65"/>
        <v>0</v>
      </c>
      <c r="BY101" s="131">
        <f t="shared" si="65"/>
        <v>0</v>
      </c>
      <c r="BZ101" s="131">
        <f t="shared" si="65"/>
        <v>0</v>
      </c>
      <c r="CA101" s="131">
        <f t="shared" si="65"/>
        <v>0</v>
      </c>
      <c r="CB101" s="131">
        <f t="shared" si="65"/>
        <v>0</v>
      </c>
      <c r="CC101" s="131">
        <f t="shared" si="65"/>
        <v>0</v>
      </c>
      <c r="CD101" s="131">
        <f t="shared" si="65"/>
        <v>0</v>
      </c>
      <c r="CE101" s="131">
        <f t="shared" si="65"/>
        <v>0</v>
      </c>
      <c r="CF101" s="131">
        <f t="shared" si="65"/>
        <v>0</v>
      </c>
      <c r="CG101" s="131">
        <f t="shared" si="65"/>
        <v>0</v>
      </c>
      <c r="CH101" s="131">
        <f t="shared" si="65"/>
        <v>0</v>
      </c>
      <c r="CI101" s="131">
        <f t="shared" si="65"/>
        <v>0</v>
      </c>
      <c r="CJ101" s="131">
        <f t="shared" si="65"/>
        <v>0</v>
      </c>
      <c r="CK101" s="131">
        <f t="shared" si="65"/>
        <v>0</v>
      </c>
      <c r="CL101" s="131">
        <f t="shared" si="65"/>
        <v>0</v>
      </c>
      <c r="CM101" s="131">
        <f t="shared" si="65"/>
        <v>0</v>
      </c>
      <c r="CN101" s="131">
        <f t="shared" si="65"/>
        <v>0</v>
      </c>
      <c r="CO101" s="131">
        <f t="shared" si="65"/>
        <v>0</v>
      </c>
      <c r="CP101" s="131">
        <f t="shared" si="65"/>
        <v>0</v>
      </c>
      <c r="CQ101" s="131">
        <f t="shared" si="65"/>
        <v>0</v>
      </c>
      <c r="CR101" s="131">
        <f t="shared" si="65"/>
        <v>0</v>
      </c>
      <c r="CS101" s="131">
        <f t="shared" si="65"/>
        <v>0</v>
      </c>
      <c r="CT101" s="131">
        <f t="shared" si="65"/>
        <v>0</v>
      </c>
      <c r="CU101" s="131">
        <f t="shared" si="65"/>
        <v>0</v>
      </c>
      <c r="CV101" s="131">
        <f t="shared" si="65"/>
        <v>0</v>
      </c>
      <c r="CW101" s="131">
        <f t="shared" si="65"/>
        <v>0</v>
      </c>
      <c r="CX101" s="131">
        <f t="shared" si="65"/>
        <v>0</v>
      </c>
      <c r="CY101" s="131">
        <f t="shared" si="65"/>
        <v>0</v>
      </c>
      <c r="CZ101" s="131">
        <f t="shared" si="65"/>
        <v>0</v>
      </c>
      <c r="DA101" s="131">
        <f t="shared" si="65"/>
        <v>0</v>
      </c>
      <c r="DB101" s="131">
        <f t="shared" si="65"/>
        <v>0</v>
      </c>
      <c r="DC101" s="131">
        <f t="shared" si="65"/>
        <v>0</v>
      </c>
      <c r="DD101" s="131">
        <f t="shared" si="65"/>
        <v>0</v>
      </c>
      <c r="DE101" s="131">
        <f t="shared" si="65"/>
        <v>0</v>
      </c>
      <c r="DF101" s="131">
        <f t="shared" si="65"/>
        <v>0</v>
      </c>
      <c r="DG101" s="131">
        <f t="shared" si="65"/>
        <v>0</v>
      </c>
      <c r="DH101" s="131">
        <f t="shared" si="65"/>
        <v>0</v>
      </c>
      <c r="DI101" s="131">
        <f t="shared" si="65"/>
        <v>0</v>
      </c>
      <c r="DJ101" s="131">
        <f t="shared" si="65"/>
        <v>0</v>
      </c>
      <c r="DK101" s="131">
        <f t="shared" si="65"/>
        <v>0</v>
      </c>
      <c r="DL101" s="131">
        <f t="shared" si="65"/>
        <v>0</v>
      </c>
    </row>
    <row r="102" spans="1:116" ht="24">
      <c r="A102" s="324">
        <v>4.2</v>
      </c>
      <c r="B102" s="694" t="s">
        <v>732</v>
      </c>
      <c r="C102" s="694"/>
      <c r="D102" s="694"/>
      <c r="E102" s="694"/>
      <c r="F102" s="694"/>
      <c r="G102" s="325"/>
      <c r="H102" s="326">
        <v>7</v>
      </c>
      <c r="I102" s="131">
        <f>I103+I104+I105+I106+I107+I108+I109</f>
        <v>0</v>
      </c>
      <c r="J102" s="131">
        <f t="shared" ref="J102:BU102" si="66">J103+J104+J105+J106+J107+J108+J109</f>
        <v>0</v>
      </c>
      <c r="K102" s="131">
        <f t="shared" si="66"/>
        <v>0</v>
      </c>
      <c r="L102" s="131">
        <f t="shared" si="66"/>
        <v>0</v>
      </c>
      <c r="M102" s="131">
        <f t="shared" si="66"/>
        <v>0</v>
      </c>
      <c r="N102" s="131">
        <f t="shared" si="66"/>
        <v>0</v>
      </c>
      <c r="O102" s="131">
        <f t="shared" si="66"/>
        <v>0</v>
      </c>
      <c r="P102" s="131">
        <f t="shared" si="66"/>
        <v>0</v>
      </c>
      <c r="Q102" s="131">
        <f t="shared" si="66"/>
        <v>0</v>
      </c>
      <c r="R102" s="131">
        <f t="shared" si="66"/>
        <v>0</v>
      </c>
      <c r="S102" s="131">
        <f t="shared" si="66"/>
        <v>0</v>
      </c>
      <c r="T102" s="131">
        <f t="shared" si="66"/>
        <v>0</v>
      </c>
      <c r="U102" s="131">
        <f t="shared" si="66"/>
        <v>0</v>
      </c>
      <c r="V102" s="131">
        <f t="shared" si="66"/>
        <v>0</v>
      </c>
      <c r="W102" s="131">
        <f t="shared" si="66"/>
        <v>0</v>
      </c>
      <c r="X102" s="131">
        <f t="shared" si="66"/>
        <v>0</v>
      </c>
      <c r="Y102" s="131">
        <f t="shared" si="66"/>
        <v>0</v>
      </c>
      <c r="Z102" s="131">
        <f t="shared" si="66"/>
        <v>0</v>
      </c>
      <c r="AA102" s="131">
        <f t="shared" si="66"/>
        <v>0</v>
      </c>
      <c r="AB102" s="131">
        <f t="shared" si="66"/>
        <v>0</v>
      </c>
      <c r="AC102" s="131">
        <f t="shared" si="66"/>
        <v>0</v>
      </c>
      <c r="AD102" s="131">
        <f t="shared" si="66"/>
        <v>0</v>
      </c>
      <c r="AE102" s="131">
        <f t="shared" si="66"/>
        <v>0</v>
      </c>
      <c r="AF102" s="131">
        <f t="shared" si="66"/>
        <v>0</v>
      </c>
      <c r="AG102" s="131">
        <f t="shared" si="66"/>
        <v>0</v>
      </c>
      <c r="AH102" s="131">
        <f t="shared" si="66"/>
        <v>0</v>
      </c>
      <c r="AI102" s="131">
        <f t="shared" si="66"/>
        <v>0</v>
      </c>
      <c r="AJ102" s="131">
        <f t="shared" si="66"/>
        <v>0</v>
      </c>
      <c r="AK102" s="131">
        <f t="shared" si="66"/>
        <v>0</v>
      </c>
      <c r="AL102" s="131">
        <f t="shared" si="66"/>
        <v>0</v>
      </c>
      <c r="AM102" s="131">
        <f t="shared" si="66"/>
        <v>0</v>
      </c>
      <c r="AN102" s="131">
        <f t="shared" si="66"/>
        <v>0</v>
      </c>
      <c r="AO102" s="131">
        <f t="shared" si="66"/>
        <v>0</v>
      </c>
      <c r="AP102" s="131">
        <f t="shared" si="66"/>
        <v>0</v>
      </c>
      <c r="AQ102" s="131">
        <f t="shared" si="66"/>
        <v>0</v>
      </c>
      <c r="AR102" s="131">
        <f t="shared" si="66"/>
        <v>0</v>
      </c>
      <c r="AS102" s="131">
        <f t="shared" si="66"/>
        <v>0</v>
      </c>
      <c r="AT102" s="131">
        <f t="shared" si="66"/>
        <v>0</v>
      </c>
      <c r="AU102" s="131">
        <f t="shared" si="66"/>
        <v>0</v>
      </c>
      <c r="AV102" s="131">
        <f t="shared" si="66"/>
        <v>0</v>
      </c>
      <c r="AW102" s="131">
        <f t="shared" si="66"/>
        <v>0</v>
      </c>
      <c r="AX102" s="131">
        <f t="shared" si="66"/>
        <v>0</v>
      </c>
      <c r="AY102" s="131">
        <f t="shared" si="66"/>
        <v>0</v>
      </c>
      <c r="AZ102" s="131">
        <f t="shared" si="66"/>
        <v>0</v>
      </c>
      <c r="BA102" s="131">
        <f t="shared" si="66"/>
        <v>0</v>
      </c>
      <c r="BB102" s="131">
        <f t="shared" si="66"/>
        <v>0</v>
      </c>
      <c r="BC102" s="131">
        <f t="shared" si="66"/>
        <v>0</v>
      </c>
      <c r="BD102" s="131">
        <f t="shared" si="66"/>
        <v>0</v>
      </c>
      <c r="BE102" s="131">
        <f t="shared" si="66"/>
        <v>0</v>
      </c>
      <c r="BF102" s="131">
        <f t="shared" si="66"/>
        <v>0</v>
      </c>
      <c r="BG102" s="131">
        <f t="shared" si="66"/>
        <v>0</v>
      </c>
      <c r="BH102" s="131">
        <f t="shared" si="66"/>
        <v>0</v>
      </c>
      <c r="BI102" s="131">
        <f t="shared" si="66"/>
        <v>0</v>
      </c>
      <c r="BJ102" s="131">
        <f t="shared" si="66"/>
        <v>0</v>
      </c>
      <c r="BK102" s="131">
        <f t="shared" si="66"/>
        <v>0</v>
      </c>
      <c r="BL102" s="131">
        <f t="shared" si="66"/>
        <v>0</v>
      </c>
      <c r="BM102" s="131">
        <f t="shared" si="66"/>
        <v>0</v>
      </c>
      <c r="BN102" s="131">
        <f t="shared" si="66"/>
        <v>0</v>
      </c>
      <c r="BO102" s="131">
        <f t="shared" si="66"/>
        <v>0</v>
      </c>
      <c r="BP102" s="131">
        <f t="shared" si="66"/>
        <v>0</v>
      </c>
      <c r="BQ102" s="131">
        <f t="shared" si="66"/>
        <v>0</v>
      </c>
      <c r="BR102" s="131">
        <f t="shared" si="66"/>
        <v>0</v>
      </c>
      <c r="BS102" s="131">
        <f t="shared" si="66"/>
        <v>0</v>
      </c>
      <c r="BT102" s="131">
        <f t="shared" si="66"/>
        <v>0</v>
      </c>
      <c r="BU102" s="131">
        <f t="shared" si="66"/>
        <v>0</v>
      </c>
      <c r="BV102" s="131">
        <f t="shared" ref="BV102:DL102" si="67">BV103+BV104+BV105+BV106+BV107+BV108+BV109</f>
        <v>0</v>
      </c>
      <c r="BW102" s="131">
        <f t="shared" si="67"/>
        <v>0</v>
      </c>
      <c r="BX102" s="131">
        <f t="shared" si="67"/>
        <v>0</v>
      </c>
      <c r="BY102" s="131">
        <f t="shared" si="67"/>
        <v>0</v>
      </c>
      <c r="BZ102" s="131">
        <f t="shared" si="67"/>
        <v>0</v>
      </c>
      <c r="CA102" s="131">
        <f t="shared" si="67"/>
        <v>0</v>
      </c>
      <c r="CB102" s="131">
        <f t="shared" si="67"/>
        <v>0</v>
      </c>
      <c r="CC102" s="131">
        <f t="shared" si="67"/>
        <v>0</v>
      </c>
      <c r="CD102" s="131">
        <f t="shared" si="67"/>
        <v>0</v>
      </c>
      <c r="CE102" s="131">
        <f t="shared" si="67"/>
        <v>0</v>
      </c>
      <c r="CF102" s="131">
        <f t="shared" si="67"/>
        <v>0</v>
      </c>
      <c r="CG102" s="131">
        <f t="shared" si="67"/>
        <v>0</v>
      </c>
      <c r="CH102" s="131">
        <f t="shared" si="67"/>
        <v>0</v>
      </c>
      <c r="CI102" s="131">
        <f t="shared" si="67"/>
        <v>0</v>
      </c>
      <c r="CJ102" s="131">
        <f t="shared" si="67"/>
        <v>0</v>
      </c>
      <c r="CK102" s="131">
        <f t="shared" si="67"/>
        <v>0</v>
      </c>
      <c r="CL102" s="131">
        <f t="shared" si="67"/>
        <v>0</v>
      </c>
      <c r="CM102" s="131">
        <f t="shared" si="67"/>
        <v>0</v>
      </c>
      <c r="CN102" s="131">
        <f t="shared" si="67"/>
        <v>0</v>
      </c>
      <c r="CO102" s="131">
        <f t="shared" si="67"/>
        <v>0</v>
      </c>
      <c r="CP102" s="131">
        <f t="shared" si="67"/>
        <v>0</v>
      </c>
      <c r="CQ102" s="131">
        <f t="shared" si="67"/>
        <v>0</v>
      </c>
      <c r="CR102" s="131">
        <f t="shared" si="67"/>
        <v>0</v>
      </c>
      <c r="CS102" s="131">
        <f t="shared" si="67"/>
        <v>0</v>
      </c>
      <c r="CT102" s="131">
        <f t="shared" si="67"/>
        <v>0</v>
      </c>
      <c r="CU102" s="131">
        <f t="shared" si="67"/>
        <v>0</v>
      </c>
      <c r="CV102" s="131">
        <f t="shared" si="67"/>
        <v>0</v>
      </c>
      <c r="CW102" s="131">
        <f t="shared" si="67"/>
        <v>0</v>
      </c>
      <c r="CX102" s="131">
        <f t="shared" si="67"/>
        <v>0</v>
      </c>
      <c r="CY102" s="131">
        <f t="shared" si="67"/>
        <v>0</v>
      </c>
      <c r="CZ102" s="131">
        <f t="shared" si="67"/>
        <v>0</v>
      </c>
      <c r="DA102" s="131">
        <f t="shared" si="67"/>
        <v>0</v>
      </c>
      <c r="DB102" s="131">
        <f t="shared" si="67"/>
        <v>0</v>
      </c>
      <c r="DC102" s="131">
        <f t="shared" si="67"/>
        <v>0</v>
      </c>
      <c r="DD102" s="131">
        <f t="shared" si="67"/>
        <v>0</v>
      </c>
      <c r="DE102" s="131">
        <f t="shared" si="67"/>
        <v>0</v>
      </c>
      <c r="DF102" s="131">
        <f t="shared" si="67"/>
        <v>0</v>
      </c>
      <c r="DG102" s="131">
        <f t="shared" si="67"/>
        <v>0</v>
      </c>
      <c r="DH102" s="131">
        <f t="shared" si="67"/>
        <v>0</v>
      </c>
      <c r="DI102" s="131">
        <f t="shared" si="67"/>
        <v>0</v>
      </c>
      <c r="DJ102" s="131">
        <f t="shared" si="67"/>
        <v>0</v>
      </c>
      <c r="DK102" s="131">
        <f t="shared" si="67"/>
        <v>0</v>
      </c>
      <c r="DL102" s="131">
        <f t="shared" si="67"/>
        <v>0</v>
      </c>
    </row>
    <row r="103" spans="1:116" ht="48" customHeight="1">
      <c r="A103" s="324" t="s">
        <v>733</v>
      </c>
      <c r="B103" s="384" t="s">
        <v>734</v>
      </c>
      <c r="C103" s="748" t="s">
        <v>728</v>
      </c>
      <c r="D103" s="748"/>
      <c r="E103" s="748"/>
      <c r="F103" s="748"/>
      <c r="G103" s="684" t="s">
        <v>735</v>
      </c>
      <c r="H103" s="328">
        <v>1</v>
      </c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29"/>
      <c r="BU103" s="329"/>
      <c r="BV103" s="329"/>
      <c r="BW103" s="329"/>
      <c r="BX103" s="329"/>
      <c r="BY103" s="329"/>
      <c r="BZ103" s="329"/>
      <c r="CA103" s="329"/>
      <c r="CB103" s="329"/>
      <c r="CC103" s="329"/>
      <c r="CD103" s="329"/>
      <c r="CE103" s="329"/>
      <c r="CF103" s="329"/>
      <c r="CG103" s="329"/>
      <c r="CH103" s="329"/>
      <c r="CI103" s="329"/>
      <c r="CJ103" s="329"/>
      <c r="CK103" s="329"/>
      <c r="CL103" s="329"/>
      <c r="CM103" s="329"/>
      <c r="CN103" s="329"/>
      <c r="CO103" s="329"/>
      <c r="CP103" s="329"/>
      <c r="CQ103" s="329"/>
      <c r="CR103" s="329"/>
      <c r="CS103" s="329"/>
      <c r="CT103" s="329"/>
      <c r="CU103" s="329"/>
      <c r="CV103" s="329"/>
      <c r="CW103" s="329"/>
      <c r="CX103" s="329"/>
      <c r="CY103" s="329"/>
      <c r="CZ103" s="329"/>
      <c r="DA103" s="329"/>
      <c r="DB103" s="329"/>
      <c r="DC103" s="329"/>
      <c r="DD103" s="329"/>
      <c r="DE103" s="329"/>
      <c r="DF103" s="329"/>
      <c r="DG103" s="329"/>
      <c r="DH103" s="329"/>
      <c r="DI103" s="329"/>
      <c r="DJ103" s="329"/>
      <c r="DK103" s="329"/>
      <c r="DL103" s="329"/>
    </row>
    <row r="104" spans="1:116" ht="51.75" customHeight="1">
      <c r="A104" s="324" t="s">
        <v>736</v>
      </c>
      <c r="B104" s="384" t="s">
        <v>737</v>
      </c>
      <c r="C104" s="748"/>
      <c r="D104" s="748"/>
      <c r="E104" s="748"/>
      <c r="F104" s="748"/>
      <c r="G104" s="701"/>
      <c r="H104" s="324">
        <v>1</v>
      </c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/>
      <c r="BX104" s="329"/>
      <c r="BY104" s="329"/>
      <c r="BZ104" s="329"/>
      <c r="CA104" s="329"/>
      <c r="CB104" s="329"/>
      <c r="CC104" s="329"/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  <c r="CN104" s="329"/>
      <c r="CO104" s="329"/>
      <c r="CP104" s="329"/>
      <c r="CQ104" s="329"/>
      <c r="CR104" s="329"/>
      <c r="CS104" s="329"/>
      <c r="CT104" s="329"/>
      <c r="CU104" s="329"/>
      <c r="CV104" s="329"/>
      <c r="CW104" s="329"/>
      <c r="CX104" s="329"/>
      <c r="CY104" s="329"/>
      <c r="CZ104" s="329"/>
      <c r="DA104" s="329"/>
      <c r="DB104" s="329"/>
      <c r="DC104" s="329"/>
      <c r="DD104" s="329"/>
      <c r="DE104" s="329"/>
      <c r="DF104" s="329"/>
      <c r="DG104" s="329"/>
      <c r="DH104" s="329"/>
      <c r="DI104" s="329"/>
      <c r="DJ104" s="329"/>
      <c r="DK104" s="329"/>
      <c r="DL104" s="329"/>
    </row>
    <row r="105" spans="1:116" ht="57" customHeight="1">
      <c r="A105" s="324" t="s">
        <v>738</v>
      </c>
      <c r="B105" s="384" t="s">
        <v>739</v>
      </c>
      <c r="C105" s="748"/>
      <c r="D105" s="748"/>
      <c r="E105" s="748"/>
      <c r="F105" s="748"/>
      <c r="G105" s="701"/>
      <c r="H105" s="328">
        <v>1</v>
      </c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329"/>
      <c r="AO105" s="329"/>
      <c r="AP105" s="329"/>
      <c r="AQ105" s="329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329"/>
      <c r="BO105" s="329"/>
      <c r="BP105" s="329"/>
      <c r="BQ105" s="329"/>
      <c r="BR105" s="329"/>
      <c r="BS105" s="329"/>
      <c r="BT105" s="329"/>
      <c r="BU105" s="329"/>
      <c r="BV105" s="329"/>
      <c r="BW105" s="329"/>
      <c r="BX105" s="329"/>
      <c r="BY105" s="329"/>
      <c r="BZ105" s="329"/>
      <c r="CA105" s="329"/>
      <c r="CB105" s="329"/>
      <c r="CC105" s="329"/>
      <c r="CD105" s="329"/>
      <c r="CE105" s="329"/>
      <c r="CF105" s="329"/>
      <c r="CG105" s="329"/>
      <c r="CH105" s="329"/>
      <c r="CI105" s="329"/>
      <c r="CJ105" s="329"/>
      <c r="CK105" s="329"/>
      <c r="CL105" s="329"/>
      <c r="CM105" s="329"/>
      <c r="CN105" s="329"/>
      <c r="CO105" s="329"/>
      <c r="CP105" s="329"/>
      <c r="CQ105" s="329"/>
      <c r="CR105" s="329"/>
      <c r="CS105" s="329"/>
      <c r="CT105" s="329"/>
      <c r="CU105" s="329"/>
      <c r="CV105" s="329"/>
      <c r="CW105" s="329"/>
      <c r="CX105" s="329"/>
      <c r="CY105" s="329"/>
      <c r="CZ105" s="329"/>
      <c r="DA105" s="329"/>
      <c r="DB105" s="329"/>
      <c r="DC105" s="329"/>
      <c r="DD105" s="329"/>
      <c r="DE105" s="329"/>
      <c r="DF105" s="329"/>
      <c r="DG105" s="329"/>
      <c r="DH105" s="329"/>
      <c r="DI105" s="329"/>
      <c r="DJ105" s="329"/>
      <c r="DK105" s="329"/>
      <c r="DL105" s="329"/>
    </row>
    <row r="106" spans="1:116" ht="46.5" customHeight="1">
      <c r="A106" s="324" t="s">
        <v>740</v>
      </c>
      <c r="B106" s="384" t="s">
        <v>741</v>
      </c>
      <c r="C106" s="748"/>
      <c r="D106" s="748"/>
      <c r="E106" s="748"/>
      <c r="F106" s="748"/>
      <c r="G106" s="701"/>
      <c r="H106" s="328">
        <v>1</v>
      </c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29"/>
      <c r="AH106" s="329"/>
      <c r="AI106" s="329"/>
      <c r="AJ106" s="329"/>
      <c r="AK106" s="329"/>
      <c r="AL106" s="329"/>
      <c r="AM106" s="329"/>
      <c r="AN106" s="329"/>
      <c r="AO106" s="329"/>
      <c r="AP106" s="329"/>
      <c r="AQ106" s="329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329"/>
      <c r="BF106" s="329"/>
      <c r="BG106" s="329"/>
      <c r="BH106" s="329"/>
      <c r="BI106" s="329"/>
      <c r="BJ106" s="329"/>
      <c r="BK106" s="329"/>
      <c r="BL106" s="329"/>
      <c r="BM106" s="329"/>
      <c r="BN106" s="329"/>
      <c r="BO106" s="329"/>
      <c r="BP106" s="329"/>
      <c r="BQ106" s="329"/>
      <c r="BR106" s="329"/>
      <c r="BS106" s="329"/>
      <c r="BT106" s="329"/>
      <c r="BU106" s="329"/>
      <c r="BV106" s="329"/>
      <c r="BW106" s="329"/>
      <c r="BX106" s="329"/>
      <c r="BY106" s="329"/>
      <c r="BZ106" s="329"/>
      <c r="CA106" s="329"/>
      <c r="CB106" s="329"/>
      <c r="CC106" s="329"/>
      <c r="CD106" s="329"/>
      <c r="CE106" s="329"/>
      <c r="CF106" s="329"/>
      <c r="CG106" s="329"/>
      <c r="CH106" s="329"/>
      <c r="CI106" s="329"/>
      <c r="CJ106" s="329"/>
      <c r="CK106" s="329"/>
      <c r="CL106" s="329"/>
      <c r="CM106" s="329"/>
      <c r="CN106" s="329"/>
      <c r="CO106" s="329"/>
      <c r="CP106" s="329"/>
      <c r="CQ106" s="329"/>
      <c r="CR106" s="329"/>
      <c r="CS106" s="329"/>
      <c r="CT106" s="329"/>
      <c r="CU106" s="329"/>
      <c r="CV106" s="329"/>
      <c r="CW106" s="329"/>
      <c r="CX106" s="329"/>
      <c r="CY106" s="329"/>
      <c r="CZ106" s="329"/>
      <c r="DA106" s="329"/>
      <c r="DB106" s="329"/>
      <c r="DC106" s="329"/>
      <c r="DD106" s="329"/>
      <c r="DE106" s="329"/>
      <c r="DF106" s="329"/>
      <c r="DG106" s="329"/>
      <c r="DH106" s="329"/>
      <c r="DI106" s="329"/>
      <c r="DJ106" s="329"/>
      <c r="DK106" s="329"/>
      <c r="DL106" s="329"/>
    </row>
    <row r="107" spans="1:116" ht="53.25" customHeight="1">
      <c r="A107" s="324" t="s">
        <v>742</v>
      </c>
      <c r="B107" s="385" t="s">
        <v>743</v>
      </c>
      <c r="C107" s="748"/>
      <c r="D107" s="748"/>
      <c r="E107" s="748"/>
      <c r="F107" s="748"/>
      <c r="G107" s="701"/>
      <c r="H107" s="328">
        <v>1</v>
      </c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329"/>
      <c r="BF107" s="329"/>
      <c r="BG107" s="329"/>
      <c r="BH107" s="329"/>
      <c r="BI107" s="329"/>
      <c r="BJ107" s="329"/>
      <c r="BK107" s="329"/>
      <c r="BL107" s="329"/>
      <c r="BM107" s="329"/>
      <c r="BN107" s="329"/>
      <c r="BO107" s="329"/>
      <c r="BP107" s="329"/>
      <c r="BQ107" s="329"/>
      <c r="BR107" s="329"/>
      <c r="BS107" s="329"/>
      <c r="BT107" s="329"/>
      <c r="BU107" s="329"/>
      <c r="BV107" s="329"/>
      <c r="BW107" s="329"/>
      <c r="BX107" s="329"/>
      <c r="BY107" s="329"/>
      <c r="BZ107" s="329"/>
      <c r="CA107" s="329"/>
      <c r="CB107" s="329"/>
      <c r="CC107" s="329"/>
      <c r="CD107" s="329"/>
      <c r="CE107" s="329"/>
      <c r="CF107" s="329"/>
      <c r="CG107" s="329"/>
      <c r="CH107" s="329"/>
      <c r="CI107" s="329"/>
      <c r="CJ107" s="329"/>
      <c r="CK107" s="329"/>
      <c r="CL107" s="329"/>
      <c r="CM107" s="329"/>
      <c r="CN107" s="329"/>
      <c r="CO107" s="329"/>
      <c r="CP107" s="329"/>
      <c r="CQ107" s="329"/>
      <c r="CR107" s="329"/>
      <c r="CS107" s="329"/>
      <c r="CT107" s="329"/>
      <c r="CU107" s="329"/>
      <c r="CV107" s="329"/>
      <c r="CW107" s="329"/>
      <c r="CX107" s="329"/>
      <c r="CY107" s="329"/>
      <c r="CZ107" s="329"/>
      <c r="DA107" s="329"/>
      <c r="DB107" s="329"/>
      <c r="DC107" s="329"/>
      <c r="DD107" s="329"/>
      <c r="DE107" s="329"/>
      <c r="DF107" s="329"/>
      <c r="DG107" s="329"/>
      <c r="DH107" s="329"/>
      <c r="DI107" s="329"/>
      <c r="DJ107" s="329"/>
      <c r="DK107" s="329"/>
      <c r="DL107" s="329"/>
    </row>
    <row r="108" spans="1:116" ht="37.5" customHeight="1">
      <c r="A108" s="324" t="s">
        <v>744</v>
      </c>
      <c r="B108" s="384" t="s">
        <v>745</v>
      </c>
      <c r="C108" s="748"/>
      <c r="D108" s="748"/>
      <c r="E108" s="748"/>
      <c r="F108" s="748"/>
      <c r="G108" s="701"/>
      <c r="H108" s="324">
        <v>1</v>
      </c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  <c r="AX108" s="329"/>
      <c r="AY108" s="329"/>
      <c r="AZ108" s="329"/>
      <c r="BA108" s="329"/>
      <c r="BB108" s="329"/>
      <c r="BC108" s="329"/>
      <c r="BD108" s="329"/>
      <c r="BE108" s="329"/>
      <c r="BF108" s="329"/>
      <c r="BG108" s="329"/>
      <c r="BH108" s="329"/>
      <c r="BI108" s="329"/>
      <c r="BJ108" s="329"/>
      <c r="BK108" s="329"/>
      <c r="BL108" s="329"/>
      <c r="BM108" s="329"/>
      <c r="BN108" s="329"/>
      <c r="BO108" s="329"/>
      <c r="BP108" s="329"/>
      <c r="BQ108" s="329"/>
      <c r="BR108" s="329"/>
      <c r="BS108" s="329"/>
      <c r="BT108" s="329"/>
      <c r="BU108" s="329"/>
      <c r="BV108" s="329"/>
      <c r="BW108" s="329"/>
      <c r="BX108" s="329"/>
      <c r="BY108" s="329"/>
      <c r="BZ108" s="329"/>
      <c r="CA108" s="329"/>
      <c r="CB108" s="329"/>
      <c r="CC108" s="329"/>
      <c r="CD108" s="329"/>
      <c r="CE108" s="329"/>
      <c r="CF108" s="329"/>
      <c r="CG108" s="329"/>
      <c r="CH108" s="329"/>
      <c r="CI108" s="329"/>
      <c r="CJ108" s="329"/>
      <c r="CK108" s="329"/>
      <c r="CL108" s="329"/>
      <c r="CM108" s="329"/>
      <c r="CN108" s="329"/>
      <c r="CO108" s="329"/>
      <c r="CP108" s="329"/>
      <c r="CQ108" s="329"/>
      <c r="CR108" s="329"/>
      <c r="CS108" s="329"/>
      <c r="CT108" s="329"/>
      <c r="CU108" s="329"/>
      <c r="CV108" s="329"/>
      <c r="CW108" s="329"/>
      <c r="CX108" s="329"/>
      <c r="CY108" s="329"/>
      <c r="CZ108" s="329"/>
      <c r="DA108" s="329"/>
      <c r="DB108" s="329"/>
      <c r="DC108" s="329"/>
      <c r="DD108" s="329"/>
      <c r="DE108" s="329"/>
      <c r="DF108" s="329"/>
      <c r="DG108" s="329"/>
      <c r="DH108" s="329"/>
      <c r="DI108" s="329"/>
      <c r="DJ108" s="329"/>
      <c r="DK108" s="329"/>
      <c r="DL108" s="329"/>
    </row>
    <row r="109" spans="1:116" ht="31.5" customHeight="1">
      <c r="A109" s="324" t="s">
        <v>746</v>
      </c>
      <c r="B109" s="384" t="s">
        <v>747</v>
      </c>
      <c r="C109" s="748"/>
      <c r="D109" s="748"/>
      <c r="E109" s="748"/>
      <c r="F109" s="748"/>
      <c r="G109" s="685"/>
      <c r="H109" s="324">
        <v>1</v>
      </c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29"/>
      <c r="AS109" s="329"/>
      <c r="AT109" s="329"/>
      <c r="AU109" s="329"/>
      <c r="AV109" s="329"/>
      <c r="AW109" s="329"/>
      <c r="AX109" s="329"/>
      <c r="AY109" s="329"/>
      <c r="AZ109" s="329"/>
      <c r="BA109" s="329"/>
      <c r="BB109" s="329"/>
      <c r="BC109" s="329"/>
      <c r="BD109" s="329"/>
      <c r="BE109" s="329"/>
      <c r="BF109" s="329"/>
      <c r="BG109" s="329"/>
      <c r="BH109" s="329"/>
      <c r="BI109" s="329"/>
      <c r="BJ109" s="329"/>
      <c r="BK109" s="329"/>
      <c r="BL109" s="329"/>
      <c r="BM109" s="329"/>
      <c r="BN109" s="329"/>
      <c r="BO109" s="329"/>
      <c r="BP109" s="329"/>
      <c r="BQ109" s="329"/>
      <c r="BR109" s="329"/>
      <c r="BS109" s="329"/>
      <c r="BT109" s="329"/>
      <c r="BU109" s="329"/>
      <c r="BV109" s="329"/>
      <c r="BW109" s="329"/>
      <c r="BX109" s="329"/>
      <c r="BY109" s="329"/>
      <c r="BZ109" s="329"/>
      <c r="CA109" s="329"/>
      <c r="CB109" s="329"/>
      <c r="CC109" s="329"/>
      <c r="CD109" s="329"/>
      <c r="CE109" s="329"/>
      <c r="CF109" s="329"/>
      <c r="CG109" s="329"/>
      <c r="CH109" s="329"/>
      <c r="CI109" s="329"/>
      <c r="CJ109" s="329"/>
      <c r="CK109" s="329"/>
      <c r="CL109" s="329"/>
      <c r="CM109" s="329"/>
      <c r="CN109" s="329"/>
      <c r="CO109" s="329"/>
      <c r="CP109" s="329"/>
      <c r="CQ109" s="329"/>
      <c r="CR109" s="329"/>
      <c r="CS109" s="329"/>
      <c r="CT109" s="329"/>
      <c r="CU109" s="329"/>
      <c r="CV109" s="329"/>
      <c r="CW109" s="329"/>
      <c r="CX109" s="329"/>
      <c r="CY109" s="329"/>
      <c r="CZ109" s="329"/>
      <c r="DA109" s="329"/>
      <c r="DB109" s="329"/>
      <c r="DC109" s="329"/>
      <c r="DD109" s="329"/>
      <c r="DE109" s="329"/>
      <c r="DF109" s="329"/>
      <c r="DG109" s="329"/>
      <c r="DH109" s="329"/>
      <c r="DI109" s="329"/>
      <c r="DJ109" s="329"/>
      <c r="DK109" s="329"/>
      <c r="DL109" s="329"/>
    </row>
    <row r="110" spans="1:116" ht="23.25" customHeight="1">
      <c r="A110" s="746"/>
      <c r="B110" s="747"/>
      <c r="C110" s="747"/>
      <c r="D110" s="747"/>
      <c r="E110" s="747"/>
      <c r="F110" s="747"/>
      <c r="G110" s="747"/>
      <c r="H110" s="747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0"/>
      <c r="AZ110" s="330"/>
      <c r="BA110" s="330"/>
      <c r="BB110" s="330"/>
      <c r="BC110" s="330"/>
      <c r="BD110" s="330"/>
      <c r="BE110" s="330"/>
      <c r="BF110" s="330"/>
      <c r="BG110" s="330"/>
      <c r="BH110" s="330"/>
      <c r="BI110" s="330"/>
      <c r="BJ110" s="330"/>
      <c r="BK110" s="330"/>
      <c r="BL110" s="330"/>
      <c r="BM110" s="330"/>
      <c r="BN110" s="330"/>
      <c r="BO110" s="330"/>
      <c r="BP110" s="330"/>
      <c r="BQ110" s="330"/>
      <c r="BR110" s="330"/>
      <c r="BS110" s="330"/>
      <c r="BT110" s="330"/>
      <c r="BU110" s="330"/>
      <c r="BV110" s="330"/>
      <c r="BW110" s="330"/>
      <c r="BX110" s="330"/>
      <c r="BY110" s="330"/>
      <c r="BZ110" s="330"/>
      <c r="CA110" s="330"/>
      <c r="CB110" s="330"/>
      <c r="CC110" s="330"/>
      <c r="CD110" s="330"/>
      <c r="CE110" s="330"/>
      <c r="CF110" s="330"/>
      <c r="CG110" s="330"/>
      <c r="CH110" s="330"/>
      <c r="CI110" s="330"/>
      <c r="CJ110" s="330"/>
      <c r="CK110" s="330"/>
      <c r="CL110" s="330"/>
      <c r="CM110" s="330"/>
      <c r="CN110" s="330"/>
      <c r="CO110" s="330"/>
      <c r="CP110" s="330"/>
      <c r="CQ110" s="330"/>
      <c r="CR110" s="330"/>
      <c r="CS110" s="330"/>
      <c r="CT110" s="330"/>
      <c r="CU110" s="330"/>
      <c r="CV110" s="330"/>
      <c r="CW110" s="330"/>
      <c r="CX110" s="330"/>
      <c r="CY110" s="330"/>
      <c r="CZ110" s="330"/>
      <c r="DA110" s="330"/>
      <c r="DB110" s="330"/>
      <c r="DC110" s="330"/>
      <c r="DD110" s="330"/>
      <c r="DE110" s="330"/>
      <c r="DF110" s="330"/>
      <c r="DG110" s="330"/>
      <c r="DH110" s="330"/>
      <c r="DI110" s="330"/>
      <c r="DJ110" s="330"/>
      <c r="DK110" s="330"/>
      <c r="DL110" s="330"/>
    </row>
    <row r="111" spans="1:116" ht="23.25" customHeight="1">
      <c r="A111" s="747"/>
      <c r="B111" s="747"/>
      <c r="C111" s="747"/>
      <c r="D111" s="747"/>
      <c r="E111" s="747"/>
      <c r="F111" s="747"/>
      <c r="G111" s="322" t="s">
        <v>414</v>
      </c>
      <c r="H111" s="334">
        <v>10</v>
      </c>
      <c r="I111" s="131">
        <f>I112*10/9</f>
        <v>0</v>
      </c>
      <c r="J111" s="131">
        <f t="shared" ref="J111:BU111" si="68">J112*10/9</f>
        <v>0</v>
      </c>
      <c r="K111" s="131">
        <f t="shared" si="68"/>
        <v>0</v>
      </c>
      <c r="L111" s="131">
        <f t="shared" si="68"/>
        <v>0</v>
      </c>
      <c r="M111" s="131">
        <f t="shared" si="68"/>
        <v>0</v>
      </c>
      <c r="N111" s="131">
        <f t="shared" si="68"/>
        <v>0</v>
      </c>
      <c r="O111" s="131">
        <f t="shared" si="68"/>
        <v>0</v>
      </c>
      <c r="P111" s="131">
        <f t="shared" si="68"/>
        <v>0</v>
      </c>
      <c r="Q111" s="131">
        <f t="shared" si="68"/>
        <v>0</v>
      </c>
      <c r="R111" s="131">
        <f t="shared" si="68"/>
        <v>0</v>
      </c>
      <c r="S111" s="131">
        <f t="shared" si="68"/>
        <v>0</v>
      </c>
      <c r="T111" s="131">
        <f t="shared" si="68"/>
        <v>0</v>
      </c>
      <c r="U111" s="131">
        <f t="shared" si="68"/>
        <v>0</v>
      </c>
      <c r="V111" s="131">
        <f t="shared" si="68"/>
        <v>0</v>
      </c>
      <c r="W111" s="131">
        <f t="shared" si="68"/>
        <v>0</v>
      </c>
      <c r="X111" s="131">
        <f t="shared" si="68"/>
        <v>0</v>
      </c>
      <c r="Y111" s="131">
        <f t="shared" si="68"/>
        <v>0</v>
      </c>
      <c r="Z111" s="131">
        <f t="shared" si="68"/>
        <v>0</v>
      </c>
      <c r="AA111" s="131">
        <f t="shared" si="68"/>
        <v>0</v>
      </c>
      <c r="AB111" s="131">
        <f t="shared" si="68"/>
        <v>0</v>
      </c>
      <c r="AC111" s="131">
        <f t="shared" si="68"/>
        <v>0</v>
      </c>
      <c r="AD111" s="131">
        <f t="shared" si="68"/>
        <v>0</v>
      </c>
      <c r="AE111" s="131">
        <f t="shared" si="68"/>
        <v>0</v>
      </c>
      <c r="AF111" s="131">
        <f t="shared" si="68"/>
        <v>0</v>
      </c>
      <c r="AG111" s="131">
        <f t="shared" si="68"/>
        <v>0</v>
      </c>
      <c r="AH111" s="131">
        <f t="shared" si="68"/>
        <v>0</v>
      </c>
      <c r="AI111" s="131">
        <f t="shared" si="68"/>
        <v>0</v>
      </c>
      <c r="AJ111" s="131">
        <f t="shared" si="68"/>
        <v>0</v>
      </c>
      <c r="AK111" s="131">
        <f t="shared" si="68"/>
        <v>0</v>
      </c>
      <c r="AL111" s="131">
        <f t="shared" si="68"/>
        <v>0</v>
      </c>
      <c r="AM111" s="131">
        <f t="shared" si="68"/>
        <v>0</v>
      </c>
      <c r="AN111" s="131">
        <f t="shared" si="68"/>
        <v>0</v>
      </c>
      <c r="AO111" s="131">
        <f t="shared" si="68"/>
        <v>0</v>
      </c>
      <c r="AP111" s="131">
        <f t="shared" si="68"/>
        <v>0</v>
      </c>
      <c r="AQ111" s="131">
        <f t="shared" si="68"/>
        <v>0</v>
      </c>
      <c r="AR111" s="131">
        <f t="shared" si="68"/>
        <v>0</v>
      </c>
      <c r="AS111" s="131">
        <f t="shared" si="68"/>
        <v>0</v>
      </c>
      <c r="AT111" s="131">
        <f t="shared" si="68"/>
        <v>0</v>
      </c>
      <c r="AU111" s="131">
        <f t="shared" si="68"/>
        <v>0</v>
      </c>
      <c r="AV111" s="131">
        <f t="shared" si="68"/>
        <v>0</v>
      </c>
      <c r="AW111" s="131">
        <f t="shared" si="68"/>
        <v>0</v>
      </c>
      <c r="AX111" s="131">
        <f t="shared" si="68"/>
        <v>0</v>
      </c>
      <c r="AY111" s="131">
        <f t="shared" si="68"/>
        <v>0</v>
      </c>
      <c r="AZ111" s="131">
        <f t="shared" si="68"/>
        <v>0</v>
      </c>
      <c r="BA111" s="131">
        <f t="shared" si="68"/>
        <v>0</v>
      </c>
      <c r="BB111" s="131">
        <f t="shared" si="68"/>
        <v>0</v>
      </c>
      <c r="BC111" s="131">
        <f t="shared" si="68"/>
        <v>0</v>
      </c>
      <c r="BD111" s="131">
        <f t="shared" si="68"/>
        <v>0</v>
      </c>
      <c r="BE111" s="131">
        <f t="shared" si="68"/>
        <v>0</v>
      </c>
      <c r="BF111" s="131">
        <f t="shared" si="68"/>
        <v>0</v>
      </c>
      <c r="BG111" s="131">
        <f t="shared" si="68"/>
        <v>0</v>
      </c>
      <c r="BH111" s="131">
        <f t="shared" si="68"/>
        <v>0</v>
      </c>
      <c r="BI111" s="131">
        <f t="shared" si="68"/>
        <v>0</v>
      </c>
      <c r="BJ111" s="131">
        <f t="shared" si="68"/>
        <v>0</v>
      </c>
      <c r="BK111" s="131">
        <f t="shared" si="68"/>
        <v>0</v>
      </c>
      <c r="BL111" s="131">
        <f t="shared" si="68"/>
        <v>0</v>
      </c>
      <c r="BM111" s="131">
        <f t="shared" si="68"/>
        <v>0</v>
      </c>
      <c r="BN111" s="131">
        <f t="shared" si="68"/>
        <v>0</v>
      </c>
      <c r="BO111" s="131">
        <f t="shared" si="68"/>
        <v>0</v>
      </c>
      <c r="BP111" s="131">
        <f t="shared" si="68"/>
        <v>0</v>
      </c>
      <c r="BQ111" s="131">
        <f t="shared" si="68"/>
        <v>0</v>
      </c>
      <c r="BR111" s="131">
        <f t="shared" si="68"/>
        <v>0</v>
      </c>
      <c r="BS111" s="131">
        <f t="shared" si="68"/>
        <v>0</v>
      </c>
      <c r="BT111" s="131">
        <f t="shared" si="68"/>
        <v>0</v>
      </c>
      <c r="BU111" s="131">
        <f t="shared" si="68"/>
        <v>0</v>
      </c>
      <c r="BV111" s="131">
        <f t="shared" ref="BV111:DL111" si="69">BV112*10/9</f>
        <v>0</v>
      </c>
      <c r="BW111" s="131">
        <f t="shared" si="69"/>
        <v>0</v>
      </c>
      <c r="BX111" s="131">
        <f t="shared" si="69"/>
        <v>0</v>
      </c>
      <c r="BY111" s="131">
        <f t="shared" si="69"/>
        <v>0</v>
      </c>
      <c r="BZ111" s="131">
        <f t="shared" si="69"/>
        <v>0</v>
      </c>
      <c r="CA111" s="131">
        <f t="shared" si="69"/>
        <v>0</v>
      </c>
      <c r="CB111" s="131">
        <f t="shared" si="69"/>
        <v>0</v>
      </c>
      <c r="CC111" s="131">
        <f t="shared" si="69"/>
        <v>0</v>
      </c>
      <c r="CD111" s="131">
        <f t="shared" si="69"/>
        <v>0</v>
      </c>
      <c r="CE111" s="131">
        <f t="shared" si="69"/>
        <v>0</v>
      </c>
      <c r="CF111" s="131">
        <f t="shared" si="69"/>
        <v>0</v>
      </c>
      <c r="CG111" s="131">
        <f t="shared" si="69"/>
        <v>0</v>
      </c>
      <c r="CH111" s="131">
        <f t="shared" si="69"/>
        <v>0</v>
      </c>
      <c r="CI111" s="131">
        <f t="shared" si="69"/>
        <v>0</v>
      </c>
      <c r="CJ111" s="131">
        <f t="shared" si="69"/>
        <v>0</v>
      </c>
      <c r="CK111" s="131">
        <f t="shared" si="69"/>
        <v>0</v>
      </c>
      <c r="CL111" s="131">
        <f t="shared" si="69"/>
        <v>0</v>
      </c>
      <c r="CM111" s="131">
        <f t="shared" si="69"/>
        <v>0</v>
      </c>
      <c r="CN111" s="131">
        <f t="shared" si="69"/>
        <v>0</v>
      </c>
      <c r="CO111" s="131">
        <f t="shared" si="69"/>
        <v>0</v>
      </c>
      <c r="CP111" s="131">
        <f t="shared" si="69"/>
        <v>0</v>
      </c>
      <c r="CQ111" s="131">
        <f t="shared" si="69"/>
        <v>0</v>
      </c>
      <c r="CR111" s="131">
        <f t="shared" si="69"/>
        <v>0</v>
      </c>
      <c r="CS111" s="131">
        <f t="shared" si="69"/>
        <v>0</v>
      </c>
      <c r="CT111" s="131">
        <f t="shared" si="69"/>
        <v>0</v>
      </c>
      <c r="CU111" s="131">
        <f t="shared" si="69"/>
        <v>0</v>
      </c>
      <c r="CV111" s="131">
        <f t="shared" si="69"/>
        <v>0</v>
      </c>
      <c r="CW111" s="131">
        <f t="shared" si="69"/>
        <v>0</v>
      </c>
      <c r="CX111" s="131">
        <f t="shared" si="69"/>
        <v>0</v>
      </c>
      <c r="CY111" s="131">
        <f t="shared" si="69"/>
        <v>0</v>
      </c>
      <c r="CZ111" s="131">
        <f t="shared" si="69"/>
        <v>0</v>
      </c>
      <c r="DA111" s="131">
        <f t="shared" si="69"/>
        <v>0</v>
      </c>
      <c r="DB111" s="131">
        <f t="shared" si="69"/>
        <v>0</v>
      </c>
      <c r="DC111" s="131">
        <f t="shared" si="69"/>
        <v>0</v>
      </c>
      <c r="DD111" s="131">
        <f t="shared" si="69"/>
        <v>0</v>
      </c>
      <c r="DE111" s="131">
        <f t="shared" si="69"/>
        <v>0</v>
      </c>
      <c r="DF111" s="131">
        <f t="shared" si="69"/>
        <v>0</v>
      </c>
      <c r="DG111" s="131">
        <f t="shared" si="69"/>
        <v>0</v>
      </c>
      <c r="DH111" s="131">
        <f t="shared" si="69"/>
        <v>0</v>
      </c>
      <c r="DI111" s="131">
        <f t="shared" si="69"/>
        <v>0</v>
      </c>
      <c r="DJ111" s="131">
        <f t="shared" si="69"/>
        <v>0</v>
      </c>
      <c r="DK111" s="131">
        <f t="shared" si="69"/>
        <v>0</v>
      </c>
      <c r="DL111" s="131">
        <f t="shared" si="69"/>
        <v>0</v>
      </c>
    </row>
    <row r="112" spans="1:116" ht="23.25" customHeight="1">
      <c r="A112" s="324">
        <v>4.3</v>
      </c>
      <c r="B112" s="694" t="s">
        <v>748</v>
      </c>
      <c r="C112" s="694"/>
      <c r="D112" s="694"/>
      <c r="E112" s="694"/>
      <c r="F112" s="694"/>
      <c r="G112" s="325"/>
      <c r="H112" s="326">
        <v>3</v>
      </c>
      <c r="I112" s="131">
        <f>I113+I114+I115</f>
        <v>0</v>
      </c>
      <c r="J112" s="131">
        <f t="shared" ref="J112:BU112" si="70">J113+J114+J115</f>
        <v>0</v>
      </c>
      <c r="K112" s="131">
        <f t="shared" si="70"/>
        <v>0</v>
      </c>
      <c r="L112" s="131">
        <f t="shared" si="70"/>
        <v>0</v>
      </c>
      <c r="M112" s="131">
        <f t="shared" si="70"/>
        <v>0</v>
      </c>
      <c r="N112" s="131">
        <f t="shared" si="70"/>
        <v>0</v>
      </c>
      <c r="O112" s="131">
        <f t="shared" si="70"/>
        <v>0</v>
      </c>
      <c r="P112" s="131">
        <f t="shared" si="70"/>
        <v>0</v>
      </c>
      <c r="Q112" s="131">
        <f t="shared" si="70"/>
        <v>0</v>
      </c>
      <c r="R112" s="131">
        <f t="shared" si="70"/>
        <v>0</v>
      </c>
      <c r="S112" s="131">
        <f t="shared" si="70"/>
        <v>0</v>
      </c>
      <c r="T112" s="131">
        <f t="shared" si="70"/>
        <v>0</v>
      </c>
      <c r="U112" s="131">
        <f t="shared" si="70"/>
        <v>0</v>
      </c>
      <c r="V112" s="131">
        <f t="shared" si="70"/>
        <v>0</v>
      </c>
      <c r="W112" s="131">
        <f t="shared" si="70"/>
        <v>0</v>
      </c>
      <c r="X112" s="131">
        <f t="shared" si="70"/>
        <v>0</v>
      </c>
      <c r="Y112" s="131">
        <f t="shared" si="70"/>
        <v>0</v>
      </c>
      <c r="Z112" s="131">
        <f t="shared" si="70"/>
        <v>0</v>
      </c>
      <c r="AA112" s="131">
        <f t="shared" si="70"/>
        <v>0</v>
      </c>
      <c r="AB112" s="131">
        <f t="shared" si="70"/>
        <v>0</v>
      </c>
      <c r="AC112" s="131">
        <f t="shared" si="70"/>
        <v>0</v>
      </c>
      <c r="AD112" s="131">
        <f t="shared" si="70"/>
        <v>0</v>
      </c>
      <c r="AE112" s="131">
        <f t="shared" si="70"/>
        <v>0</v>
      </c>
      <c r="AF112" s="131">
        <f t="shared" si="70"/>
        <v>0</v>
      </c>
      <c r="AG112" s="131">
        <f t="shared" si="70"/>
        <v>0</v>
      </c>
      <c r="AH112" s="131">
        <f t="shared" si="70"/>
        <v>0</v>
      </c>
      <c r="AI112" s="131">
        <f t="shared" si="70"/>
        <v>0</v>
      </c>
      <c r="AJ112" s="131">
        <f t="shared" si="70"/>
        <v>0</v>
      </c>
      <c r="AK112" s="131">
        <f t="shared" si="70"/>
        <v>0</v>
      </c>
      <c r="AL112" s="131">
        <f t="shared" si="70"/>
        <v>0</v>
      </c>
      <c r="AM112" s="131">
        <f t="shared" si="70"/>
        <v>0</v>
      </c>
      <c r="AN112" s="131">
        <f t="shared" si="70"/>
        <v>0</v>
      </c>
      <c r="AO112" s="131">
        <f t="shared" si="70"/>
        <v>0</v>
      </c>
      <c r="AP112" s="131">
        <f t="shared" si="70"/>
        <v>0</v>
      </c>
      <c r="AQ112" s="131">
        <f t="shared" si="70"/>
        <v>0</v>
      </c>
      <c r="AR112" s="131">
        <f t="shared" si="70"/>
        <v>0</v>
      </c>
      <c r="AS112" s="131">
        <f t="shared" si="70"/>
        <v>0</v>
      </c>
      <c r="AT112" s="131">
        <f t="shared" si="70"/>
        <v>0</v>
      </c>
      <c r="AU112" s="131">
        <f t="shared" si="70"/>
        <v>0</v>
      </c>
      <c r="AV112" s="131">
        <f t="shared" si="70"/>
        <v>0</v>
      </c>
      <c r="AW112" s="131">
        <f t="shared" si="70"/>
        <v>0</v>
      </c>
      <c r="AX112" s="131">
        <f t="shared" si="70"/>
        <v>0</v>
      </c>
      <c r="AY112" s="131">
        <f t="shared" si="70"/>
        <v>0</v>
      </c>
      <c r="AZ112" s="131">
        <f t="shared" si="70"/>
        <v>0</v>
      </c>
      <c r="BA112" s="131">
        <f t="shared" si="70"/>
        <v>0</v>
      </c>
      <c r="BB112" s="131">
        <f t="shared" si="70"/>
        <v>0</v>
      </c>
      <c r="BC112" s="131">
        <f t="shared" si="70"/>
        <v>0</v>
      </c>
      <c r="BD112" s="131">
        <f t="shared" si="70"/>
        <v>0</v>
      </c>
      <c r="BE112" s="131">
        <f t="shared" si="70"/>
        <v>0</v>
      </c>
      <c r="BF112" s="131">
        <f t="shared" si="70"/>
        <v>0</v>
      </c>
      <c r="BG112" s="131">
        <f t="shared" si="70"/>
        <v>0</v>
      </c>
      <c r="BH112" s="131">
        <f t="shared" si="70"/>
        <v>0</v>
      </c>
      <c r="BI112" s="131">
        <f t="shared" si="70"/>
        <v>0</v>
      </c>
      <c r="BJ112" s="131">
        <f t="shared" si="70"/>
        <v>0</v>
      </c>
      <c r="BK112" s="131">
        <f t="shared" si="70"/>
        <v>0</v>
      </c>
      <c r="BL112" s="131">
        <f t="shared" si="70"/>
        <v>0</v>
      </c>
      <c r="BM112" s="131">
        <f t="shared" si="70"/>
        <v>0</v>
      </c>
      <c r="BN112" s="131">
        <f t="shared" si="70"/>
        <v>0</v>
      </c>
      <c r="BO112" s="131">
        <f t="shared" si="70"/>
        <v>0</v>
      </c>
      <c r="BP112" s="131">
        <f t="shared" si="70"/>
        <v>0</v>
      </c>
      <c r="BQ112" s="131">
        <f t="shared" si="70"/>
        <v>0</v>
      </c>
      <c r="BR112" s="131">
        <f t="shared" si="70"/>
        <v>0</v>
      </c>
      <c r="BS112" s="131">
        <f t="shared" si="70"/>
        <v>0</v>
      </c>
      <c r="BT112" s="131">
        <f t="shared" si="70"/>
        <v>0</v>
      </c>
      <c r="BU112" s="131">
        <f t="shared" si="70"/>
        <v>0</v>
      </c>
      <c r="BV112" s="131">
        <f t="shared" ref="BV112:DL112" si="71">BV113+BV114+BV115</f>
        <v>0</v>
      </c>
      <c r="BW112" s="131">
        <f t="shared" si="71"/>
        <v>0</v>
      </c>
      <c r="BX112" s="131">
        <f t="shared" si="71"/>
        <v>0</v>
      </c>
      <c r="BY112" s="131">
        <f t="shared" si="71"/>
        <v>0</v>
      </c>
      <c r="BZ112" s="131">
        <f t="shared" si="71"/>
        <v>0</v>
      </c>
      <c r="CA112" s="131">
        <f t="shared" si="71"/>
        <v>0</v>
      </c>
      <c r="CB112" s="131">
        <f t="shared" si="71"/>
        <v>0</v>
      </c>
      <c r="CC112" s="131">
        <f t="shared" si="71"/>
        <v>0</v>
      </c>
      <c r="CD112" s="131">
        <f t="shared" si="71"/>
        <v>0</v>
      </c>
      <c r="CE112" s="131">
        <f t="shared" si="71"/>
        <v>0</v>
      </c>
      <c r="CF112" s="131">
        <f t="shared" si="71"/>
        <v>0</v>
      </c>
      <c r="CG112" s="131">
        <f t="shared" si="71"/>
        <v>0</v>
      </c>
      <c r="CH112" s="131">
        <f t="shared" si="71"/>
        <v>0</v>
      </c>
      <c r="CI112" s="131">
        <f t="shared" si="71"/>
        <v>0</v>
      </c>
      <c r="CJ112" s="131">
        <f t="shared" si="71"/>
        <v>0</v>
      </c>
      <c r="CK112" s="131">
        <f t="shared" si="71"/>
        <v>0</v>
      </c>
      <c r="CL112" s="131">
        <f t="shared" si="71"/>
        <v>0</v>
      </c>
      <c r="CM112" s="131">
        <f t="shared" si="71"/>
        <v>0</v>
      </c>
      <c r="CN112" s="131">
        <f t="shared" si="71"/>
        <v>0</v>
      </c>
      <c r="CO112" s="131">
        <f t="shared" si="71"/>
        <v>0</v>
      </c>
      <c r="CP112" s="131">
        <f t="shared" si="71"/>
        <v>0</v>
      </c>
      <c r="CQ112" s="131">
        <f t="shared" si="71"/>
        <v>0</v>
      </c>
      <c r="CR112" s="131">
        <f t="shared" si="71"/>
        <v>0</v>
      </c>
      <c r="CS112" s="131">
        <f t="shared" si="71"/>
        <v>0</v>
      </c>
      <c r="CT112" s="131">
        <f t="shared" si="71"/>
        <v>0</v>
      </c>
      <c r="CU112" s="131">
        <f t="shared" si="71"/>
        <v>0</v>
      </c>
      <c r="CV112" s="131">
        <f t="shared" si="71"/>
        <v>0</v>
      </c>
      <c r="CW112" s="131">
        <f t="shared" si="71"/>
        <v>0</v>
      </c>
      <c r="CX112" s="131">
        <f t="shared" si="71"/>
        <v>0</v>
      </c>
      <c r="CY112" s="131">
        <f t="shared" si="71"/>
        <v>0</v>
      </c>
      <c r="CZ112" s="131">
        <f t="shared" si="71"/>
        <v>0</v>
      </c>
      <c r="DA112" s="131">
        <f t="shared" si="71"/>
        <v>0</v>
      </c>
      <c r="DB112" s="131">
        <f t="shared" si="71"/>
        <v>0</v>
      </c>
      <c r="DC112" s="131">
        <f t="shared" si="71"/>
        <v>0</v>
      </c>
      <c r="DD112" s="131">
        <f t="shared" si="71"/>
        <v>0</v>
      </c>
      <c r="DE112" s="131">
        <f t="shared" si="71"/>
        <v>0</v>
      </c>
      <c r="DF112" s="131">
        <f t="shared" si="71"/>
        <v>0</v>
      </c>
      <c r="DG112" s="131">
        <f t="shared" si="71"/>
        <v>0</v>
      </c>
      <c r="DH112" s="131">
        <f t="shared" si="71"/>
        <v>0</v>
      </c>
      <c r="DI112" s="131">
        <f t="shared" si="71"/>
        <v>0</v>
      </c>
      <c r="DJ112" s="131">
        <f t="shared" si="71"/>
        <v>0</v>
      </c>
      <c r="DK112" s="131">
        <f t="shared" si="71"/>
        <v>0</v>
      </c>
      <c r="DL112" s="131">
        <f t="shared" si="71"/>
        <v>0</v>
      </c>
    </row>
    <row r="113" spans="1:116" ht="120.75" customHeight="1">
      <c r="A113" s="324" t="s">
        <v>749</v>
      </c>
      <c r="B113" s="384" t="s">
        <v>750</v>
      </c>
      <c r="C113" s="748" t="s">
        <v>728</v>
      </c>
      <c r="D113" s="748"/>
      <c r="E113" s="748"/>
      <c r="F113" s="748"/>
      <c r="G113" s="386" t="s">
        <v>751</v>
      </c>
      <c r="H113" s="328">
        <v>1</v>
      </c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29"/>
      <c r="AS113" s="329"/>
      <c r="AT113" s="329"/>
      <c r="AU113" s="329"/>
      <c r="AV113" s="329"/>
      <c r="AW113" s="329"/>
      <c r="AX113" s="329"/>
      <c r="AY113" s="329"/>
      <c r="AZ113" s="329"/>
      <c r="BA113" s="329"/>
      <c r="BB113" s="329"/>
      <c r="BC113" s="329"/>
      <c r="BD113" s="329"/>
      <c r="BE113" s="329"/>
      <c r="BF113" s="329"/>
      <c r="BG113" s="329"/>
      <c r="BH113" s="329"/>
      <c r="BI113" s="329"/>
      <c r="BJ113" s="329"/>
      <c r="BK113" s="329"/>
      <c r="BL113" s="329"/>
      <c r="BM113" s="329"/>
      <c r="BN113" s="329"/>
      <c r="BO113" s="329"/>
      <c r="BP113" s="329"/>
      <c r="BQ113" s="329"/>
      <c r="BR113" s="329"/>
      <c r="BS113" s="329"/>
      <c r="BT113" s="329"/>
      <c r="BU113" s="329"/>
      <c r="BV113" s="329"/>
      <c r="BW113" s="329"/>
      <c r="BX113" s="329"/>
      <c r="BY113" s="329"/>
      <c r="BZ113" s="329"/>
      <c r="CA113" s="329"/>
      <c r="CB113" s="329"/>
      <c r="CC113" s="329"/>
      <c r="CD113" s="329"/>
      <c r="CE113" s="329"/>
      <c r="CF113" s="329"/>
      <c r="CG113" s="329"/>
      <c r="CH113" s="329"/>
      <c r="CI113" s="329"/>
      <c r="CJ113" s="329"/>
      <c r="CK113" s="329"/>
      <c r="CL113" s="329"/>
      <c r="CM113" s="329"/>
      <c r="CN113" s="329"/>
      <c r="CO113" s="329"/>
      <c r="CP113" s="329"/>
      <c r="CQ113" s="329"/>
      <c r="CR113" s="329"/>
      <c r="CS113" s="329"/>
      <c r="CT113" s="329"/>
      <c r="CU113" s="329"/>
      <c r="CV113" s="329"/>
      <c r="CW113" s="329"/>
      <c r="CX113" s="329"/>
      <c r="CY113" s="329"/>
      <c r="CZ113" s="329"/>
      <c r="DA113" s="329"/>
      <c r="DB113" s="329"/>
      <c r="DC113" s="329"/>
      <c r="DD113" s="329"/>
      <c r="DE113" s="329"/>
      <c r="DF113" s="329"/>
      <c r="DG113" s="329"/>
      <c r="DH113" s="329"/>
      <c r="DI113" s="329"/>
      <c r="DJ113" s="329"/>
      <c r="DK113" s="329"/>
      <c r="DL113" s="329"/>
    </row>
    <row r="114" spans="1:116" ht="115.5" customHeight="1">
      <c r="A114" s="324" t="s">
        <v>752</v>
      </c>
      <c r="B114" s="384" t="s">
        <v>753</v>
      </c>
      <c r="C114" s="748"/>
      <c r="D114" s="748"/>
      <c r="E114" s="748"/>
      <c r="F114" s="748"/>
      <c r="G114" s="387"/>
      <c r="H114" s="328">
        <v>1</v>
      </c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  <c r="AG114" s="329"/>
      <c r="AH114" s="329"/>
      <c r="AI114" s="329"/>
      <c r="AJ114" s="329"/>
      <c r="AK114" s="329"/>
      <c r="AL114" s="329"/>
      <c r="AM114" s="329"/>
      <c r="AN114" s="329"/>
      <c r="AO114" s="329"/>
      <c r="AP114" s="329"/>
      <c r="AQ114" s="329"/>
      <c r="AR114" s="329"/>
      <c r="AS114" s="329"/>
      <c r="AT114" s="329"/>
      <c r="AU114" s="329"/>
      <c r="AV114" s="329"/>
      <c r="AW114" s="329"/>
      <c r="AX114" s="329"/>
      <c r="AY114" s="329"/>
      <c r="AZ114" s="329"/>
      <c r="BA114" s="329"/>
      <c r="BB114" s="329"/>
      <c r="BC114" s="329"/>
      <c r="BD114" s="329"/>
      <c r="BE114" s="329"/>
      <c r="BF114" s="329"/>
      <c r="BG114" s="329"/>
      <c r="BH114" s="329"/>
      <c r="BI114" s="329"/>
      <c r="BJ114" s="329"/>
      <c r="BK114" s="329"/>
      <c r="BL114" s="329"/>
      <c r="BM114" s="329"/>
      <c r="BN114" s="329"/>
      <c r="BO114" s="329"/>
      <c r="BP114" s="329"/>
      <c r="BQ114" s="329"/>
      <c r="BR114" s="329"/>
      <c r="BS114" s="329"/>
      <c r="BT114" s="329"/>
      <c r="BU114" s="329"/>
      <c r="BV114" s="329"/>
      <c r="BW114" s="329"/>
      <c r="BX114" s="329"/>
      <c r="BY114" s="329"/>
      <c r="BZ114" s="329"/>
      <c r="CA114" s="329"/>
      <c r="CB114" s="329"/>
      <c r="CC114" s="329"/>
      <c r="CD114" s="329"/>
      <c r="CE114" s="329"/>
      <c r="CF114" s="329"/>
      <c r="CG114" s="329"/>
      <c r="CH114" s="329"/>
      <c r="CI114" s="329"/>
      <c r="CJ114" s="329"/>
      <c r="CK114" s="329"/>
      <c r="CL114" s="329"/>
      <c r="CM114" s="329"/>
      <c r="CN114" s="329"/>
      <c r="CO114" s="329"/>
      <c r="CP114" s="329"/>
      <c r="CQ114" s="329"/>
      <c r="CR114" s="329"/>
      <c r="CS114" s="329"/>
      <c r="CT114" s="329"/>
      <c r="CU114" s="329"/>
      <c r="CV114" s="329"/>
      <c r="CW114" s="329"/>
      <c r="CX114" s="329"/>
      <c r="CY114" s="329"/>
      <c r="CZ114" s="329"/>
      <c r="DA114" s="329"/>
      <c r="DB114" s="329"/>
      <c r="DC114" s="329"/>
      <c r="DD114" s="329"/>
      <c r="DE114" s="329"/>
      <c r="DF114" s="329"/>
      <c r="DG114" s="329"/>
      <c r="DH114" s="329"/>
      <c r="DI114" s="329"/>
      <c r="DJ114" s="329"/>
      <c r="DK114" s="329"/>
      <c r="DL114" s="329"/>
    </row>
    <row r="115" spans="1:116" ht="92.25" customHeight="1">
      <c r="A115" s="335" t="s">
        <v>754</v>
      </c>
      <c r="B115" s="388" t="s">
        <v>755</v>
      </c>
      <c r="C115" s="749"/>
      <c r="D115" s="749"/>
      <c r="E115" s="749"/>
      <c r="F115" s="749"/>
      <c r="G115" s="387"/>
      <c r="H115" s="362">
        <v>1</v>
      </c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29"/>
      <c r="AX115" s="329"/>
      <c r="AY115" s="329"/>
      <c r="AZ115" s="329"/>
      <c r="BA115" s="329"/>
      <c r="BB115" s="329"/>
      <c r="BC115" s="329"/>
      <c r="BD115" s="329"/>
      <c r="BE115" s="329"/>
      <c r="BF115" s="329"/>
      <c r="BG115" s="329"/>
      <c r="BH115" s="329"/>
      <c r="BI115" s="329"/>
      <c r="BJ115" s="329"/>
      <c r="BK115" s="329"/>
      <c r="BL115" s="329"/>
      <c r="BM115" s="329"/>
      <c r="BN115" s="329"/>
      <c r="BO115" s="329"/>
      <c r="BP115" s="329"/>
      <c r="BQ115" s="329"/>
      <c r="BR115" s="329"/>
      <c r="BS115" s="329"/>
      <c r="BT115" s="329"/>
      <c r="BU115" s="329"/>
      <c r="BV115" s="329"/>
      <c r="BW115" s="329"/>
      <c r="BX115" s="329"/>
      <c r="BY115" s="329"/>
      <c r="BZ115" s="329"/>
      <c r="CA115" s="329"/>
      <c r="CB115" s="329"/>
      <c r="CC115" s="329"/>
      <c r="CD115" s="329"/>
      <c r="CE115" s="329"/>
      <c r="CF115" s="329"/>
      <c r="CG115" s="329"/>
      <c r="CH115" s="329"/>
      <c r="CI115" s="329"/>
      <c r="CJ115" s="329"/>
      <c r="CK115" s="329"/>
      <c r="CL115" s="329"/>
      <c r="CM115" s="329"/>
      <c r="CN115" s="329"/>
      <c r="CO115" s="329"/>
      <c r="CP115" s="329"/>
      <c r="CQ115" s="329"/>
      <c r="CR115" s="329"/>
      <c r="CS115" s="329"/>
      <c r="CT115" s="329"/>
      <c r="CU115" s="329"/>
      <c r="CV115" s="329"/>
      <c r="CW115" s="329"/>
      <c r="CX115" s="329"/>
      <c r="CY115" s="329"/>
      <c r="CZ115" s="329"/>
      <c r="DA115" s="329"/>
      <c r="DB115" s="329"/>
      <c r="DC115" s="329"/>
      <c r="DD115" s="329"/>
      <c r="DE115" s="329"/>
      <c r="DF115" s="329"/>
      <c r="DG115" s="329"/>
      <c r="DH115" s="329"/>
      <c r="DI115" s="329"/>
      <c r="DJ115" s="329"/>
      <c r="DK115" s="329"/>
      <c r="DL115" s="329"/>
    </row>
    <row r="116" spans="1:116" ht="23.25" customHeight="1">
      <c r="A116" s="750"/>
      <c r="B116" s="750"/>
      <c r="C116" s="750"/>
      <c r="D116" s="750"/>
      <c r="E116" s="750"/>
      <c r="F116" s="750"/>
      <c r="G116" s="750"/>
      <c r="H116" s="75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330"/>
      <c r="AY116" s="330"/>
      <c r="AZ116" s="330"/>
      <c r="BA116" s="330"/>
      <c r="BB116" s="330"/>
      <c r="BC116" s="330"/>
      <c r="BD116" s="330"/>
      <c r="BE116" s="330"/>
      <c r="BF116" s="330"/>
      <c r="BG116" s="330"/>
      <c r="BH116" s="330"/>
      <c r="BI116" s="330"/>
      <c r="BJ116" s="330"/>
      <c r="BK116" s="330"/>
      <c r="BL116" s="330"/>
      <c r="BM116" s="330"/>
      <c r="BN116" s="330"/>
      <c r="BO116" s="330"/>
      <c r="BP116" s="330"/>
      <c r="BQ116" s="330"/>
      <c r="BR116" s="330"/>
      <c r="BS116" s="330"/>
      <c r="BT116" s="330"/>
      <c r="BU116" s="330"/>
      <c r="BV116" s="330"/>
      <c r="BW116" s="330"/>
      <c r="BX116" s="330"/>
      <c r="BY116" s="330"/>
      <c r="BZ116" s="330"/>
      <c r="CA116" s="330"/>
      <c r="CB116" s="330"/>
      <c r="CC116" s="330"/>
      <c r="CD116" s="330"/>
      <c r="CE116" s="330"/>
      <c r="CF116" s="330"/>
      <c r="CG116" s="330"/>
      <c r="CH116" s="330"/>
      <c r="CI116" s="330"/>
      <c r="CJ116" s="330"/>
      <c r="CK116" s="330"/>
      <c r="CL116" s="330"/>
      <c r="CM116" s="330"/>
      <c r="CN116" s="330"/>
      <c r="CO116" s="330"/>
      <c r="CP116" s="330"/>
      <c r="CQ116" s="330"/>
      <c r="CR116" s="330"/>
      <c r="CS116" s="330"/>
      <c r="CT116" s="330"/>
      <c r="CU116" s="330"/>
      <c r="CV116" s="330"/>
      <c r="CW116" s="330"/>
      <c r="CX116" s="330"/>
      <c r="CY116" s="330"/>
      <c r="CZ116" s="330"/>
      <c r="DA116" s="330"/>
      <c r="DB116" s="330"/>
      <c r="DC116" s="330"/>
      <c r="DD116" s="330"/>
      <c r="DE116" s="330"/>
      <c r="DF116" s="330"/>
      <c r="DG116" s="330"/>
      <c r="DH116" s="330"/>
      <c r="DI116" s="330"/>
      <c r="DJ116" s="330"/>
      <c r="DK116" s="330"/>
      <c r="DL116" s="330"/>
    </row>
    <row r="117" spans="1:116" ht="23.25" customHeight="1">
      <c r="A117" s="331"/>
      <c r="B117" s="321"/>
      <c r="C117" s="321"/>
      <c r="D117" s="321"/>
      <c r="E117" s="321"/>
      <c r="F117" s="321"/>
      <c r="G117" s="297"/>
      <c r="H117" s="389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0"/>
      <c r="BB117" s="330"/>
      <c r="BC117" s="330"/>
      <c r="BD117" s="330"/>
      <c r="BE117" s="330"/>
      <c r="BF117" s="330"/>
      <c r="BG117" s="330"/>
      <c r="BH117" s="330"/>
      <c r="BI117" s="330"/>
      <c r="BJ117" s="330"/>
      <c r="BK117" s="330"/>
      <c r="BL117" s="330"/>
      <c r="BM117" s="330"/>
      <c r="BN117" s="330"/>
      <c r="BO117" s="330"/>
      <c r="BP117" s="330"/>
      <c r="BQ117" s="330"/>
      <c r="BR117" s="330"/>
      <c r="BS117" s="330"/>
      <c r="BT117" s="330"/>
      <c r="BU117" s="330"/>
      <c r="BV117" s="330"/>
      <c r="BW117" s="330"/>
      <c r="BX117" s="330"/>
      <c r="BY117" s="330"/>
      <c r="BZ117" s="330"/>
      <c r="CA117" s="330"/>
      <c r="CB117" s="330"/>
      <c r="CC117" s="330"/>
      <c r="CD117" s="330"/>
      <c r="CE117" s="330"/>
      <c r="CF117" s="330"/>
      <c r="CG117" s="330"/>
      <c r="CH117" s="330"/>
      <c r="CI117" s="330"/>
      <c r="CJ117" s="330"/>
      <c r="CK117" s="330"/>
      <c r="CL117" s="330"/>
      <c r="CM117" s="330"/>
      <c r="CN117" s="330"/>
      <c r="CO117" s="330"/>
      <c r="CP117" s="330"/>
      <c r="CQ117" s="330"/>
      <c r="CR117" s="330"/>
      <c r="CS117" s="330"/>
      <c r="CT117" s="330"/>
      <c r="CU117" s="330"/>
      <c r="CV117" s="330"/>
      <c r="CW117" s="330"/>
      <c r="CX117" s="330"/>
      <c r="CY117" s="330"/>
      <c r="CZ117" s="330"/>
      <c r="DA117" s="330"/>
      <c r="DB117" s="330"/>
      <c r="DC117" s="330"/>
      <c r="DD117" s="330"/>
      <c r="DE117" s="330"/>
      <c r="DF117" s="330"/>
      <c r="DG117" s="330"/>
      <c r="DH117" s="330"/>
      <c r="DI117" s="330"/>
      <c r="DJ117" s="330"/>
      <c r="DK117" s="330"/>
      <c r="DL117" s="330"/>
    </row>
    <row r="118" spans="1:116" ht="23.25" customHeight="1">
      <c r="A118" s="743" t="s">
        <v>756</v>
      </c>
      <c r="B118" s="743"/>
      <c r="C118" s="743"/>
      <c r="D118" s="743"/>
      <c r="E118" s="743"/>
      <c r="F118" s="743"/>
      <c r="G118" s="322" t="s">
        <v>414</v>
      </c>
      <c r="H118" s="323">
        <v>30</v>
      </c>
      <c r="I118" s="131">
        <f t="shared" ref="I118:BT118" si="72">I120+I123+I235</f>
        <v>2.3001998001997999</v>
      </c>
      <c r="J118" s="131">
        <f t="shared" si="72"/>
        <v>2.3001998001997999</v>
      </c>
      <c r="K118" s="131">
        <f t="shared" si="72"/>
        <v>2.3001998001997999</v>
      </c>
      <c r="L118" s="131">
        <f t="shared" si="72"/>
        <v>2.3001998001997999</v>
      </c>
      <c r="M118" s="131">
        <f t="shared" si="72"/>
        <v>2.3001998001997999</v>
      </c>
      <c r="N118" s="131">
        <f t="shared" si="72"/>
        <v>2.3001998001997999</v>
      </c>
      <c r="O118" s="131">
        <f t="shared" si="72"/>
        <v>2.3001998001997999</v>
      </c>
      <c r="P118" s="131">
        <f t="shared" si="72"/>
        <v>2.3001998001997999</v>
      </c>
      <c r="Q118" s="131">
        <f t="shared" si="72"/>
        <v>2.3001998001997999</v>
      </c>
      <c r="R118" s="131">
        <f t="shared" si="72"/>
        <v>2.3001998001997999</v>
      </c>
      <c r="S118" s="131">
        <f t="shared" si="72"/>
        <v>2.3001998001997999</v>
      </c>
      <c r="T118" s="131">
        <f t="shared" si="72"/>
        <v>2.3001998001997999</v>
      </c>
      <c r="U118" s="131">
        <f t="shared" si="72"/>
        <v>2.3001998001997999</v>
      </c>
      <c r="V118" s="131">
        <f t="shared" si="72"/>
        <v>2.3001998001997999</v>
      </c>
      <c r="W118" s="131">
        <f t="shared" si="72"/>
        <v>2.3001998001997999</v>
      </c>
      <c r="X118" s="131">
        <f t="shared" si="72"/>
        <v>2.3001998001997999</v>
      </c>
      <c r="Y118" s="131">
        <f t="shared" si="72"/>
        <v>2.3001998001997999</v>
      </c>
      <c r="Z118" s="131">
        <f t="shared" si="72"/>
        <v>2.3001998001997999</v>
      </c>
      <c r="AA118" s="131">
        <f t="shared" si="72"/>
        <v>2.3001998001997999</v>
      </c>
      <c r="AB118" s="131">
        <f t="shared" si="72"/>
        <v>2.3001998001997999</v>
      </c>
      <c r="AC118" s="131">
        <f t="shared" si="72"/>
        <v>2.3001998001997999</v>
      </c>
      <c r="AD118" s="131">
        <f t="shared" si="72"/>
        <v>2.3001998001997999</v>
      </c>
      <c r="AE118" s="131">
        <f t="shared" si="72"/>
        <v>2.3001998001997999</v>
      </c>
      <c r="AF118" s="131">
        <f t="shared" si="72"/>
        <v>2.3001998001997999</v>
      </c>
      <c r="AG118" s="131">
        <f t="shared" si="72"/>
        <v>2.3001998001997999</v>
      </c>
      <c r="AH118" s="131">
        <f t="shared" si="72"/>
        <v>2.3001998001997999</v>
      </c>
      <c r="AI118" s="131">
        <f t="shared" si="72"/>
        <v>2.3001998001997999</v>
      </c>
      <c r="AJ118" s="131">
        <f t="shared" si="72"/>
        <v>2.3001998001997999</v>
      </c>
      <c r="AK118" s="131">
        <f t="shared" si="72"/>
        <v>2.3001998001997999</v>
      </c>
      <c r="AL118" s="131">
        <f t="shared" si="72"/>
        <v>2.3001998001997999</v>
      </c>
      <c r="AM118" s="131">
        <f t="shared" si="72"/>
        <v>2.3001998001997999</v>
      </c>
      <c r="AN118" s="131">
        <f t="shared" si="72"/>
        <v>2.3001998001997999</v>
      </c>
      <c r="AO118" s="131">
        <f t="shared" si="72"/>
        <v>2.3001998001997999</v>
      </c>
      <c r="AP118" s="131">
        <f t="shared" si="72"/>
        <v>2.3001998001997999</v>
      </c>
      <c r="AQ118" s="131">
        <f t="shared" si="72"/>
        <v>2.3001998001997999</v>
      </c>
      <c r="AR118" s="131">
        <f t="shared" si="72"/>
        <v>2.3001998001997999</v>
      </c>
      <c r="AS118" s="131">
        <f t="shared" si="72"/>
        <v>2.3001998001997999</v>
      </c>
      <c r="AT118" s="131">
        <f t="shared" si="72"/>
        <v>2.3001998001997999</v>
      </c>
      <c r="AU118" s="131">
        <f t="shared" si="72"/>
        <v>2.3001998001997999</v>
      </c>
      <c r="AV118" s="131">
        <f t="shared" si="72"/>
        <v>2.3001998001997999</v>
      </c>
      <c r="AW118" s="131">
        <f t="shared" si="72"/>
        <v>2.3001998001997999</v>
      </c>
      <c r="AX118" s="131">
        <f t="shared" si="72"/>
        <v>2.3001998001997999</v>
      </c>
      <c r="AY118" s="131">
        <f t="shared" si="72"/>
        <v>2.3001998001997999</v>
      </c>
      <c r="AZ118" s="131">
        <f t="shared" si="72"/>
        <v>2.3001998001997999</v>
      </c>
      <c r="BA118" s="131">
        <f t="shared" si="72"/>
        <v>2.3001998001997999</v>
      </c>
      <c r="BB118" s="131">
        <f t="shared" si="72"/>
        <v>2.3001998001997999</v>
      </c>
      <c r="BC118" s="131">
        <f t="shared" si="72"/>
        <v>2.3001998001997999</v>
      </c>
      <c r="BD118" s="131">
        <f t="shared" si="72"/>
        <v>2.3001998001997999</v>
      </c>
      <c r="BE118" s="131">
        <f t="shared" si="72"/>
        <v>2.3001998001997999</v>
      </c>
      <c r="BF118" s="131">
        <f t="shared" si="72"/>
        <v>2.3001998001997999</v>
      </c>
      <c r="BG118" s="131">
        <f t="shared" si="72"/>
        <v>2.3001998001997999</v>
      </c>
      <c r="BH118" s="131">
        <f t="shared" si="72"/>
        <v>2.3001998001997999</v>
      </c>
      <c r="BI118" s="131">
        <f t="shared" si="72"/>
        <v>2.3001998001997999</v>
      </c>
      <c r="BJ118" s="131">
        <f t="shared" si="72"/>
        <v>2.3001998001997999</v>
      </c>
      <c r="BK118" s="131">
        <f t="shared" si="72"/>
        <v>2.3001998001997999</v>
      </c>
      <c r="BL118" s="131">
        <f t="shared" si="72"/>
        <v>2.3001998001997999</v>
      </c>
      <c r="BM118" s="131">
        <f t="shared" si="72"/>
        <v>2.3001998001997999</v>
      </c>
      <c r="BN118" s="131">
        <f t="shared" si="72"/>
        <v>2.3001998001997999</v>
      </c>
      <c r="BO118" s="131">
        <f t="shared" si="72"/>
        <v>2.3001998001997999</v>
      </c>
      <c r="BP118" s="131">
        <f t="shared" si="72"/>
        <v>2.3001998001997999</v>
      </c>
      <c r="BQ118" s="131">
        <f t="shared" si="72"/>
        <v>2.3001998001997999</v>
      </c>
      <c r="BR118" s="131">
        <f t="shared" si="72"/>
        <v>2.3001998001997999</v>
      </c>
      <c r="BS118" s="131">
        <f t="shared" si="72"/>
        <v>2.3001998001997999</v>
      </c>
      <c r="BT118" s="131">
        <f t="shared" si="72"/>
        <v>2.3001998001997999</v>
      </c>
      <c r="BU118" s="131">
        <f t="shared" ref="BU118:DL118" si="73">BU120+BU123+BU235</f>
        <v>2.3001998001997999</v>
      </c>
      <c r="BV118" s="131">
        <f t="shared" si="73"/>
        <v>2.3001998001997999</v>
      </c>
      <c r="BW118" s="131">
        <f t="shared" si="73"/>
        <v>2.3001998001997999</v>
      </c>
      <c r="BX118" s="131">
        <f t="shared" si="73"/>
        <v>2.3001998001997999</v>
      </c>
      <c r="BY118" s="131">
        <f t="shared" si="73"/>
        <v>2.3001998001997999</v>
      </c>
      <c r="BZ118" s="131">
        <f t="shared" si="73"/>
        <v>2.3001998001997999</v>
      </c>
      <c r="CA118" s="131">
        <f t="shared" si="73"/>
        <v>2.3001998001997999</v>
      </c>
      <c r="CB118" s="131">
        <f t="shared" si="73"/>
        <v>2.3001998001997999</v>
      </c>
      <c r="CC118" s="131">
        <f t="shared" si="73"/>
        <v>2.3001998001997999</v>
      </c>
      <c r="CD118" s="131">
        <f t="shared" si="73"/>
        <v>2.3001998001997999</v>
      </c>
      <c r="CE118" s="131">
        <f t="shared" si="73"/>
        <v>2.3001998001997999</v>
      </c>
      <c r="CF118" s="131">
        <f t="shared" si="73"/>
        <v>2.3001998001997999</v>
      </c>
      <c r="CG118" s="131">
        <f t="shared" si="73"/>
        <v>2.3001998001997999</v>
      </c>
      <c r="CH118" s="131">
        <f t="shared" si="73"/>
        <v>2.3001998001997999</v>
      </c>
      <c r="CI118" s="131">
        <f t="shared" si="73"/>
        <v>2.3001998001997999</v>
      </c>
      <c r="CJ118" s="131">
        <f t="shared" si="73"/>
        <v>2.3001998001997999</v>
      </c>
      <c r="CK118" s="131">
        <f t="shared" si="73"/>
        <v>2.3001998001997999</v>
      </c>
      <c r="CL118" s="131">
        <f t="shared" si="73"/>
        <v>2.3001998001997999</v>
      </c>
      <c r="CM118" s="131">
        <f t="shared" si="73"/>
        <v>2.3001998001997999</v>
      </c>
      <c r="CN118" s="131">
        <f t="shared" si="73"/>
        <v>2.3001998001997999</v>
      </c>
      <c r="CO118" s="131">
        <f t="shared" si="73"/>
        <v>2.3001998001997999</v>
      </c>
      <c r="CP118" s="131">
        <f t="shared" si="73"/>
        <v>2.3001998001997999</v>
      </c>
      <c r="CQ118" s="131">
        <f t="shared" si="73"/>
        <v>2.3001998001997999</v>
      </c>
      <c r="CR118" s="131">
        <f t="shared" si="73"/>
        <v>2.3001998001997999</v>
      </c>
      <c r="CS118" s="131">
        <f t="shared" si="73"/>
        <v>2.3001998001997999</v>
      </c>
      <c r="CT118" s="131">
        <f t="shared" si="73"/>
        <v>2.3001998001997999</v>
      </c>
      <c r="CU118" s="131">
        <f t="shared" si="73"/>
        <v>2.3001998001997999</v>
      </c>
      <c r="CV118" s="131">
        <f t="shared" si="73"/>
        <v>2.3001998001997999</v>
      </c>
      <c r="CW118" s="131">
        <f t="shared" si="73"/>
        <v>2.3001998001997999</v>
      </c>
      <c r="CX118" s="131">
        <f t="shared" si="73"/>
        <v>2.3001998001997999</v>
      </c>
      <c r="CY118" s="131">
        <f t="shared" si="73"/>
        <v>2.3001998001997999</v>
      </c>
      <c r="CZ118" s="131">
        <f t="shared" si="73"/>
        <v>2.3001998001997999</v>
      </c>
      <c r="DA118" s="131">
        <f t="shared" si="73"/>
        <v>2.3001998001997999</v>
      </c>
      <c r="DB118" s="131">
        <f t="shared" si="73"/>
        <v>2.3001998001997999</v>
      </c>
      <c r="DC118" s="131">
        <f t="shared" si="73"/>
        <v>2.3001998001997999</v>
      </c>
      <c r="DD118" s="131">
        <f t="shared" si="73"/>
        <v>2.3001998001997999</v>
      </c>
      <c r="DE118" s="131">
        <f t="shared" si="73"/>
        <v>2.3001998001997999</v>
      </c>
      <c r="DF118" s="131">
        <f t="shared" si="73"/>
        <v>2.3001998001997999</v>
      </c>
      <c r="DG118" s="131">
        <f t="shared" si="73"/>
        <v>2.3001998001997999</v>
      </c>
      <c r="DH118" s="131">
        <f t="shared" si="73"/>
        <v>2.3001998001997999</v>
      </c>
      <c r="DI118" s="131">
        <f t="shared" si="73"/>
        <v>2.3001998001997999</v>
      </c>
      <c r="DJ118" s="131">
        <f t="shared" si="73"/>
        <v>2.3001998001997999</v>
      </c>
      <c r="DK118" s="131">
        <f t="shared" si="73"/>
        <v>2.3001998001997999</v>
      </c>
      <c r="DL118" s="131">
        <f t="shared" si="73"/>
        <v>2.3001998001997999</v>
      </c>
    </row>
    <row r="119" spans="1:116" ht="23.25" customHeight="1">
      <c r="A119" s="331"/>
      <c r="B119" s="381"/>
      <c r="C119" s="381"/>
      <c r="D119" s="381"/>
      <c r="E119" s="381"/>
      <c r="F119" s="381"/>
      <c r="G119" s="373"/>
      <c r="H119" s="331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0"/>
      <c r="BC119" s="330"/>
      <c r="BD119" s="330"/>
      <c r="BE119" s="330"/>
      <c r="BF119" s="330"/>
      <c r="BG119" s="330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30"/>
      <c r="BR119" s="330"/>
      <c r="BS119" s="330"/>
      <c r="BT119" s="330"/>
      <c r="BU119" s="330"/>
      <c r="BV119" s="330"/>
      <c r="BW119" s="330"/>
      <c r="BX119" s="330"/>
      <c r="BY119" s="330"/>
      <c r="BZ119" s="330"/>
      <c r="CA119" s="330"/>
      <c r="CB119" s="330"/>
      <c r="CC119" s="330"/>
      <c r="CD119" s="330"/>
      <c r="CE119" s="330"/>
      <c r="CF119" s="330"/>
      <c r="CG119" s="330"/>
      <c r="CH119" s="330"/>
      <c r="CI119" s="330"/>
      <c r="CJ119" s="330"/>
      <c r="CK119" s="330"/>
      <c r="CL119" s="330"/>
      <c r="CM119" s="330"/>
      <c r="CN119" s="330"/>
      <c r="CO119" s="330"/>
      <c r="CP119" s="330"/>
      <c r="CQ119" s="330"/>
      <c r="CR119" s="330"/>
      <c r="CS119" s="330"/>
      <c r="CT119" s="330"/>
      <c r="CU119" s="330"/>
      <c r="CV119" s="330"/>
      <c r="CW119" s="330"/>
      <c r="CX119" s="330"/>
      <c r="CY119" s="330"/>
      <c r="CZ119" s="330"/>
      <c r="DA119" s="330"/>
      <c r="DB119" s="330"/>
      <c r="DC119" s="330"/>
      <c r="DD119" s="330"/>
      <c r="DE119" s="330"/>
      <c r="DF119" s="330"/>
      <c r="DG119" s="330"/>
      <c r="DH119" s="330"/>
      <c r="DI119" s="330"/>
      <c r="DJ119" s="330"/>
      <c r="DK119" s="330"/>
      <c r="DL119" s="330"/>
    </row>
    <row r="120" spans="1:116" ht="23.25" customHeight="1">
      <c r="A120" s="331"/>
      <c r="B120" s="332"/>
      <c r="C120" s="332"/>
      <c r="D120" s="332"/>
      <c r="E120" s="332"/>
      <c r="F120" s="332"/>
      <c r="G120" s="322" t="s">
        <v>414</v>
      </c>
      <c r="H120" s="334">
        <v>10</v>
      </c>
      <c r="I120" s="131">
        <f>I121*10/15</f>
        <v>0</v>
      </c>
      <c r="J120" s="131">
        <f t="shared" ref="J120:BU120" si="74">J121*10/15</f>
        <v>0</v>
      </c>
      <c r="K120" s="131">
        <f t="shared" si="74"/>
        <v>0</v>
      </c>
      <c r="L120" s="131">
        <f t="shared" si="74"/>
        <v>0</v>
      </c>
      <c r="M120" s="131">
        <f t="shared" si="74"/>
        <v>0</v>
      </c>
      <c r="N120" s="131">
        <f t="shared" si="74"/>
        <v>0</v>
      </c>
      <c r="O120" s="131">
        <f t="shared" si="74"/>
        <v>0</v>
      </c>
      <c r="P120" s="131">
        <f t="shared" si="74"/>
        <v>0</v>
      </c>
      <c r="Q120" s="131">
        <f t="shared" si="74"/>
        <v>0</v>
      </c>
      <c r="R120" s="131">
        <f t="shared" si="74"/>
        <v>0</v>
      </c>
      <c r="S120" s="131">
        <f t="shared" si="74"/>
        <v>0</v>
      </c>
      <c r="T120" s="131">
        <f t="shared" si="74"/>
        <v>0</v>
      </c>
      <c r="U120" s="131">
        <f t="shared" si="74"/>
        <v>0</v>
      </c>
      <c r="V120" s="131">
        <f t="shared" si="74"/>
        <v>0</v>
      </c>
      <c r="W120" s="131">
        <f t="shared" si="74"/>
        <v>0</v>
      </c>
      <c r="X120" s="131">
        <f t="shared" si="74"/>
        <v>0</v>
      </c>
      <c r="Y120" s="131">
        <f t="shared" si="74"/>
        <v>0</v>
      </c>
      <c r="Z120" s="131">
        <f t="shared" si="74"/>
        <v>0</v>
      </c>
      <c r="AA120" s="131">
        <f t="shared" si="74"/>
        <v>0</v>
      </c>
      <c r="AB120" s="131">
        <f t="shared" si="74"/>
        <v>0</v>
      </c>
      <c r="AC120" s="131">
        <f t="shared" si="74"/>
        <v>0</v>
      </c>
      <c r="AD120" s="131">
        <f t="shared" si="74"/>
        <v>0</v>
      </c>
      <c r="AE120" s="131">
        <f t="shared" si="74"/>
        <v>0</v>
      </c>
      <c r="AF120" s="131">
        <f t="shared" si="74"/>
        <v>0</v>
      </c>
      <c r="AG120" s="131">
        <f t="shared" si="74"/>
        <v>0</v>
      </c>
      <c r="AH120" s="131">
        <f t="shared" si="74"/>
        <v>0</v>
      </c>
      <c r="AI120" s="131">
        <f t="shared" si="74"/>
        <v>0</v>
      </c>
      <c r="AJ120" s="131">
        <f t="shared" si="74"/>
        <v>0</v>
      </c>
      <c r="AK120" s="131">
        <f t="shared" si="74"/>
        <v>0</v>
      </c>
      <c r="AL120" s="131">
        <f t="shared" si="74"/>
        <v>0</v>
      </c>
      <c r="AM120" s="131">
        <f t="shared" si="74"/>
        <v>0</v>
      </c>
      <c r="AN120" s="131">
        <f t="shared" si="74"/>
        <v>0</v>
      </c>
      <c r="AO120" s="131">
        <f t="shared" si="74"/>
        <v>0</v>
      </c>
      <c r="AP120" s="131">
        <f t="shared" si="74"/>
        <v>0</v>
      </c>
      <c r="AQ120" s="131">
        <f t="shared" si="74"/>
        <v>0</v>
      </c>
      <c r="AR120" s="131">
        <f t="shared" si="74"/>
        <v>0</v>
      </c>
      <c r="AS120" s="131">
        <f t="shared" si="74"/>
        <v>0</v>
      </c>
      <c r="AT120" s="131">
        <f t="shared" si="74"/>
        <v>0</v>
      </c>
      <c r="AU120" s="131">
        <f t="shared" si="74"/>
        <v>0</v>
      </c>
      <c r="AV120" s="131">
        <f t="shared" si="74"/>
        <v>0</v>
      </c>
      <c r="AW120" s="131">
        <f t="shared" si="74"/>
        <v>0</v>
      </c>
      <c r="AX120" s="131">
        <f t="shared" si="74"/>
        <v>0</v>
      </c>
      <c r="AY120" s="131">
        <f t="shared" si="74"/>
        <v>0</v>
      </c>
      <c r="AZ120" s="131">
        <f t="shared" si="74"/>
        <v>0</v>
      </c>
      <c r="BA120" s="131">
        <f t="shared" si="74"/>
        <v>0</v>
      </c>
      <c r="BB120" s="131">
        <f t="shared" si="74"/>
        <v>0</v>
      </c>
      <c r="BC120" s="131">
        <f t="shared" si="74"/>
        <v>0</v>
      </c>
      <c r="BD120" s="131">
        <f t="shared" si="74"/>
        <v>0</v>
      </c>
      <c r="BE120" s="131">
        <f t="shared" si="74"/>
        <v>0</v>
      </c>
      <c r="BF120" s="131">
        <f t="shared" si="74"/>
        <v>0</v>
      </c>
      <c r="BG120" s="131">
        <f t="shared" si="74"/>
        <v>0</v>
      </c>
      <c r="BH120" s="131">
        <f t="shared" si="74"/>
        <v>0</v>
      </c>
      <c r="BI120" s="131">
        <f t="shared" si="74"/>
        <v>0</v>
      </c>
      <c r="BJ120" s="131">
        <f t="shared" si="74"/>
        <v>0</v>
      </c>
      <c r="BK120" s="131">
        <f t="shared" si="74"/>
        <v>0</v>
      </c>
      <c r="BL120" s="131">
        <f t="shared" si="74"/>
        <v>0</v>
      </c>
      <c r="BM120" s="131">
        <f t="shared" si="74"/>
        <v>0</v>
      </c>
      <c r="BN120" s="131">
        <f t="shared" si="74"/>
        <v>0</v>
      </c>
      <c r="BO120" s="131">
        <f t="shared" si="74"/>
        <v>0</v>
      </c>
      <c r="BP120" s="131">
        <f t="shared" si="74"/>
        <v>0</v>
      </c>
      <c r="BQ120" s="131">
        <f t="shared" si="74"/>
        <v>0</v>
      </c>
      <c r="BR120" s="131">
        <f t="shared" si="74"/>
        <v>0</v>
      </c>
      <c r="BS120" s="131">
        <f t="shared" si="74"/>
        <v>0</v>
      </c>
      <c r="BT120" s="131">
        <f t="shared" si="74"/>
        <v>0</v>
      </c>
      <c r="BU120" s="131">
        <f t="shared" si="74"/>
        <v>0</v>
      </c>
      <c r="BV120" s="131">
        <f t="shared" ref="BV120:DL120" si="75">BV121*10/15</f>
        <v>0</v>
      </c>
      <c r="BW120" s="131">
        <f t="shared" si="75"/>
        <v>0</v>
      </c>
      <c r="BX120" s="131">
        <f t="shared" si="75"/>
        <v>0</v>
      </c>
      <c r="BY120" s="131">
        <f t="shared" si="75"/>
        <v>0</v>
      </c>
      <c r="BZ120" s="131">
        <f t="shared" si="75"/>
        <v>0</v>
      </c>
      <c r="CA120" s="131">
        <f t="shared" si="75"/>
        <v>0</v>
      </c>
      <c r="CB120" s="131">
        <f t="shared" si="75"/>
        <v>0</v>
      </c>
      <c r="CC120" s="131">
        <f t="shared" si="75"/>
        <v>0</v>
      </c>
      <c r="CD120" s="131">
        <f t="shared" si="75"/>
        <v>0</v>
      </c>
      <c r="CE120" s="131">
        <f t="shared" si="75"/>
        <v>0</v>
      </c>
      <c r="CF120" s="131">
        <f t="shared" si="75"/>
        <v>0</v>
      </c>
      <c r="CG120" s="131">
        <f t="shared" si="75"/>
        <v>0</v>
      </c>
      <c r="CH120" s="131">
        <f t="shared" si="75"/>
        <v>0</v>
      </c>
      <c r="CI120" s="131">
        <f t="shared" si="75"/>
        <v>0</v>
      </c>
      <c r="CJ120" s="131">
        <f t="shared" si="75"/>
        <v>0</v>
      </c>
      <c r="CK120" s="131">
        <f t="shared" si="75"/>
        <v>0</v>
      </c>
      <c r="CL120" s="131">
        <f t="shared" si="75"/>
        <v>0</v>
      </c>
      <c r="CM120" s="131">
        <f t="shared" si="75"/>
        <v>0</v>
      </c>
      <c r="CN120" s="131">
        <f t="shared" si="75"/>
        <v>0</v>
      </c>
      <c r="CO120" s="131">
        <f t="shared" si="75"/>
        <v>0</v>
      </c>
      <c r="CP120" s="131">
        <f t="shared" si="75"/>
        <v>0</v>
      </c>
      <c r="CQ120" s="131">
        <f t="shared" si="75"/>
        <v>0</v>
      </c>
      <c r="CR120" s="131">
        <f t="shared" si="75"/>
        <v>0</v>
      </c>
      <c r="CS120" s="131">
        <f t="shared" si="75"/>
        <v>0</v>
      </c>
      <c r="CT120" s="131">
        <f t="shared" si="75"/>
        <v>0</v>
      </c>
      <c r="CU120" s="131">
        <f t="shared" si="75"/>
        <v>0</v>
      </c>
      <c r="CV120" s="131">
        <f t="shared" si="75"/>
        <v>0</v>
      </c>
      <c r="CW120" s="131">
        <f t="shared" si="75"/>
        <v>0</v>
      </c>
      <c r="CX120" s="131">
        <f t="shared" si="75"/>
        <v>0</v>
      </c>
      <c r="CY120" s="131">
        <f t="shared" si="75"/>
        <v>0</v>
      </c>
      <c r="CZ120" s="131">
        <f t="shared" si="75"/>
        <v>0</v>
      </c>
      <c r="DA120" s="131">
        <f t="shared" si="75"/>
        <v>0</v>
      </c>
      <c r="DB120" s="131">
        <f t="shared" si="75"/>
        <v>0</v>
      </c>
      <c r="DC120" s="131">
        <f t="shared" si="75"/>
        <v>0</v>
      </c>
      <c r="DD120" s="131">
        <f t="shared" si="75"/>
        <v>0</v>
      </c>
      <c r="DE120" s="131">
        <f t="shared" si="75"/>
        <v>0</v>
      </c>
      <c r="DF120" s="131">
        <f t="shared" si="75"/>
        <v>0</v>
      </c>
      <c r="DG120" s="131">
        <f t="shared" si="75"/>
        <v>0</v>
      </c>
      <c r="DH120" s="131">
        <f t="shared" si="75"/>
        <v>0</v>
      </c>
      <c r="DI120" s="131">
        <f t="shared" si="75"/>
        <v>0</v>
      </c>
      <c r="DJ120" s="131">
        <f t="shared" si="75"/>
        <v>0</v>
      </c>
      <c r="DK120" s="131">
        <f t="shared" si="75"/>
        <v>0</v>
      </c>
      <c r="DL120" s="131">
        <f t="shared" si="75"/>
        <v>0</v>
      </c>
    </row>
    <row r="121" spans="1:116" ht="108.75">
      <c r="A121" s="324"/>
      <c r="B121" s="742" t="s">
        <v>757</v>
      </c>
      <c r="C121" s="742"/>
      <c r="D121" s="742"/>
      <c r="E121" s="742"/>
      <c r="F121" s="742"/>
      <c r="G121" s="390" t="s">
        <v>758</v>
      </c>
      <c r="H121" s="376">
        <v>15</v>
      </c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329"/>
      <c r="AT121" s="329"/>
      <c r="AU121" s="329"/>
      <c r="AV121" s="329"/>
      <c r="AW121" s="329"/>
      <c r="AX121" s="329"/>
      <c r="AY121" s="329"/>
      <c r="AZ121" s="329"/>
      <c r="BA121" s="329"/>
      <c r="BB121" s="329"/>
      <c r="BC121" s="329"/>
      <c r="BD121" s="329"/>
      <c r="BE121" s="329"/>
      <c r="BF121" s="329"/>
      <c r="BG121" s="329"/>
      <c r="BH121" s="329"/>
      <c r="BI121" s="329"/>
      <c r="BJ121" s="329"/>
      <c r="BK121" s="329"/>
      <c r="BL121" s="329"/>
      <c r="BM121" s="329"/>
      <c r="BN121" s="329"/>
      <c r="BO121" s="329"/>
      <c r="BP121" s="329"/>
      <c r="BQ121" s="329"/>
      <c r="BR121" s="329"/>
      <c r="BS121" s="329"/>
      <c r="BT121" s="329"/>
      <c r="BU121" s="329"/>
      <c r="BV121" s="329"/>
      <c r="BW121" s="329"/>
      <c r="BX121" s="329"/>
      <c r="BY121" s="329"/>
      <c r="BZ121" s="329"/>
      <c r="CA121" s="329"/>
      <c r="CB121" s="329"/>
      <c r="CC121" s="329"/>
      <c r="CD121" s="329"/>
      <c r="CE121" s="329"/>
      <c r="CF121" s="329"/>
      <c r="CG121" s="329"/>
      <c r="CH121" s="329"/>
      <c r="CI121" s="329"/>
      <c r="CJ121" s="329"/>
      <c r="CK121" s="329"/>
      <c r="CL121" s="329"/>
      <c r="CM121" s="329"/>
      <c r="CN121" s="329"/>
      <c r="CO121" s="329"/>
      <c r="CP121" s="329"/>
      <c r="CQ121" s="329"/>
      <c r="CR121" s="329"/>
      <c r="CS121" s="329"/>
      <c r="CT121" s="329"/>
      <c r="CU121" s="329"/>
      <c r="CV121" s="329"/>
      <c r="CW121" s="329"/>
      <c r="CX121" s="329"/>
      <c r="CY121" s="329"/>
      <c r="CZ121" s="329"/>
      <c r="DA121" s="329"/>
      <c r="DB121" s="329"/>
      <c r="DC121" s="329"/>
      <c r="DD121" s="329"/>
      <c r="DE121" s="329"/>
      <c r="DF121" s="329"/>
      <c r="DG121" s="329"/>
      <c r="DH121" s="329"/>
      <c r="DI121" s="329"/>
      <c r="DJ121" s="329"/>
      <c r="DK121" s="329"/>
      <c r="DL121" s="329"/>
    </row>
    <row r="122" spans="1:116" s="313" customFormat="1" ht="23.25" customHeight="1">
      <c r="A122" s="331"/>
      <c r="B122" s="381"/>
      <c r="C122" s="381"/>
      <c r="D122" s="381"/>
      <c r="E122" s="381"/>
      <c r="F122" s="381"/>
      <c r="G122" s="373"/>
      <c r="H122" s="331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9"/>
      <c r="AW122" s="319"/>
      <c r="AX122" s="319"/>
      <c r="AY122" s="319"/>
      <c r="AZ122" s="319"/>
      <c r="BA122" s="319"/>
      <c r="BB122" s="319"/>
      <c r="BC122" s="319"/>
      <c r="BD122" s="319"/>
      <c r="BE122" s="319"/>
      <c r="BF122" s="319"/>
      <c r="BG122" s="319"/>
      <c r="BH122" s="319"/>
      <c r="BI122" s="319"/>
      <c r="BJ122" s="319"/>
      <c r="BK122" s="319"/>
      <c r="BL122" s="319"/>
      <c r="BM122" s="319"/>
      <c r="BN122" s="319"/>
      <c r="BO122" s="319"/>
      <c r="BP122" s="319"/>
      <c r="BQ122" s="319"/>
      <c r="BR122" s="319"/>
      <c r="BS122" s="319"/>
      <c r="BT122" s="319"/>
      <c r="BU122" s="319"/>
      <c r="BV122" s="319"/>
      <c r="BW122" s="319"/>
      <c r="BX122" s="319"/>
      <c r="BY122" s="319"/>
      <c r="BZ122" s="319"/>
      <c r="CA122" s="319"/>
      <c r="CB122" s="319"/>
      <c r="CC122" s="319"/>
      <c r="CD122" s="319"/>
      <c r="CE122" s="319"/>
      <c r="CF122" s="319"/>
      <c r="CG122" s="319"/>
      <c r="CH122" s="319"/>
      <c r="CI122" s="319"/>
      <c r="CJ122" s="319"/>
      <c r="CK122" s="319"/>
      <c r="CL122" s="319"/>
      <c r="CM122" s="319"/>
      <c r="CN122" s="319"/>
      <c r="CO122" s="319"/>
      <c r="CP122" s="319"/>
      <c r="CQ122" s="319"/>
      <c r="CR122" s="319"/>
      <c r="CS122" s="319"/>
      <c r="CT122" s="319"/>
      <c r="CU122" s="319"/>
      <c r="CV122" s="319"/>
      <c r="CW122" s="319"/>
      <c r="CX122" s="319"/>
      <c r="CY122" s="319"/>
      <c r="CZ122" s="319"/>
      <c r="DA122" s="319"/>
      <c r="DB122" s="319"/>
      <c r="DC122" s="319"/>
      <c r="DD122" s="319"/>
      <c r="DE122" s="319"/>
      <c r="DF122" s="319"/>
      <c r="DG122" s="319"/>
      <c r="DH122" s="319"/>
      <c r="DI122" s="319"/>
      <c r="DJ122" s="319"/>
      <c r="DK122" s="319"/>
      <c r="DL122" s="319"/>
    </row>
    <row r="123" spans="1:116" ht="23.25" customHeight="1">
      <c r="A123" s="331"/>
      <c r="B123" s="381"/>
      <c r="C123" s="381"/>
      <c r="D123" s="381"/>
      <c r="E123" s="381"/>
      <c r="F123" s="381"/>
      <c r="G123" s="311" t="s">
        <v>414</v>
      </c>
      <c r="H123" s="382">
        <v>15</v>
      </c>
      <c r="I123" s="131">
        <f>I124*15/20</f>
        <v>2.3001998001997999</v>
      </c>
      <c r="J123" s="131">
        <f t="shared" ref="J123:BU123" si="76">J124*15/20</f>
        <v>2.3001998001997999</v>
      </c>
      <c r="K123" s="131">
        <f t="shared" si="76"/>
        <v>2.3001998001997999</v>
      </c>
      <c r="L123" s="131">
        <f t="shared" si="76"/>
        <v>2.3001998001997999</v>
      </c>
      <c r="M123" s="131">
        <f t="shared" si="76"/>
        <v>2.3001998001997999</v>
      </c>
      <c r="N123" s="131">
        <f t="shared" si="76"/>
        <v>2.3001998001997999</v>
      </c>
      <c r="O123" s="131">
        <f t="shared" si="76"/>
        <v>2.3001998001997999</v>
      </c>
      <c r="P123" s="131">
        <f t="shared" si="76"/>
        <v>2.3001998001997999</v>
      </c>
      <c r="Q123" s="131">
        <f t="shared" si="76"/>
        <v>2.3001998001997999</v>
      </c>
      <c r="R123" s="131">
        <f t="shared" si="76"/>
        <v>2.3001998001997999</v>
      </c>
      <c r="S123" s="131">
        <f t="shared" si="76"/>
        <v>2.3001998001997999</v>
      </c>
      <c r="T123" s="131">
        <f t="shared" si="76"/>
        <v>2.3001998001997999</v>
      </c>
      <c r="U123" s="131">
        <f t="shared" si="76"/>
        <v>2.3001998001997999</v>
      </c>
      <c r="V123" s="131">
        <f t="shared" si="76"/>
        <v>2.3001998001997999</v>
      </c>
      <c r="W123" s="131">
        <f t="shared" si="76"/>
        <v>2.3001998001997999</v>
      </c>
      <c r="X123" s="131">
        <f t="shared" si="76"/>
        <v>2.3001998001997999</v>
      </c>
      <c r="Y123" s="131">
        <f t="shared" si="76"/>
        <v>2.3001998001997999</v>
      </c>
      <c r="Z123" s="131">
        <f t="shared" si="76"/>
        <v>2.3001998001997999</v>
      </c>
      <c r="AA123" s="131">
        <f t="shared" si="76"/>
        <v>2.3001998001997999</v>
      </c>
      <c r="AB123" s="131">
        <f t="shared" si="76"/>
        <v>2.3001998001997999</v>
      </c>
      <c r="AC123" s="131">
        <f t="shared" si="76"/>
        <v>2.3001998001997999</v>
      </c>
      <c r="AD123" s="131">
        <f t="shared" si="76"/>
        <v>2.3001998001997999</v>
      </c>
      <c r="AE123" s="131">
        <f t="shared" si="76"/>
        <v>2.3001998001997999</v>
      </c>
      <c r="AF123" s="131">
        <f t="shared" si="76"/>
        <v>2.3001998001997999</v>
      </c>
      <c r="AG123" s="131">
        <f t="shared" si="76"/>
        <v>2.3001998001997999</v>
      </c>
      <c r="AH123" s="131">
        <f t="shared" si="76"/>
        <v>2.3001998001997999</v>
      </c>
      <c r="AI123" s="131">
        <f t="shared" si="76"/>
        <v>2.3001998001997999</v>
      </c>
      <c r="AJ123" s="131">
        <f t="shared" si="76"/>
        <v>2.3001998001997999</v>
      </c>
      <c r="AK123" s="131">
        <f t="shared" si="76"/>
        <v>2.3001998001997999</v>
      </c>
      <c r="AL123" s="131">
        <f t="shared" si="76"/>
        <v>2.3001998001997999</v>
      </c>
      <c r="AM123" s="131">
        <f t="shared" si="76"/>
        <v>2.3001998001997999</v>
      </c>
      <c r="AN123" s="131">
        <f t="shared" si="76"/>
        <v>2.3001998001997999</v>
      </c>
      <c r="AO123" s="131">
        <f t="shared" si="76"/>
        <v>2.3001998001997999</v>
      </c>
      <c r="AP123" s="131">
        <f t="shared" si="76"/>
        <v>2.3001998001997999</v>
      </c>
      <c r="AQ123" s="131">
        <f t="shared" si="76"/>
        <v>2.3001998001997999</v>
      </c>
      <c r="AR123" s="131">
        <f t="shared" si="76"/>
        <v>2.3001998001997999</v>
      </c>
      <c r="AS123" s="131">
        <f t="shared" si="76"/>
        <v>2.3001998001997999</v>
      </c>
      <c r="AT123" s="131">
        <f t="shared" si="76"/>
        <v>2.3001998001997999</v>
      </c>
      <c r="AU123" s="131">
        <f t="shared" si="76"/>
        <v>2.3001998001997999</v>
      </c>
      <c r="AV123" s="131">
        <f t="shared" si="76"/>
        <v>2.3001998001997999</v>
      </c>
      <c r="AW123" s="131">
        <f t="shared" si="76"/>
        <v>2.3001998001997999</v>
      </c>
      <c r="AX123" s="131">
        <f t="shared" si="76"/>
        <v>2.3001998001997999</v>
      </c>
      <c r="AY123" s="131">
        <f t="shared" si="76"/>
        <v>2.3001998001997999</v>
      </c>
      <c r="AZ123" s="131">
        <f t="shared" si="76"/>
        <v>2.3001998001997999</v>
      </c>
      <c r="BA123" s="131">
        <f t="shared" si="76"/>
        <v>2.3001998001997999</v>
      </c>
      <c r="BB123" s="131">
        <f t="shared" si="76"/>
        <v>2.3001998001997999</v>
      </c>
      <c r="BC123" s="131">
        <f t="shared" si="76"/>
        <v>2.3001998001997999</v>
      </c>
      <c r="BD123" s="131">
        <f t="shared" si="76"/>
        <v>2.3001998001997999</v>
      </c>
      <c r="BE123" s="131">
        <f t="shared" si="76"/>
        <v>2.3001998001997999</v>
      </c>
      <c r="BF123" s="131">
        <f t="shared" si="76"/>
        <v>2.3001998001997999</v>
      </c>
      <c r="BG123" s="131">
        <f t="shared" si="76"/>
        <v>2.3001998001997999</v>
      </c>
      <c r="BH123" s="131">
        <f t="shared" si="76"/>
        <v>2.3001998001997999</v>
      </c>
      <c r="BI123" s="131">
        <f t="shared" si="76"/>
        <v>2.3001998001997999</v>
      </c>
      <c r="BJ123" s="131">
        <f t="shared" si="76"/>
        <v>2.3001998001997999</v>
      </c>
      <c r="BK123" s="131">
        <f t="shared" si="76"/>
        <v>2.3001998001997999</v>
      </c>
      <c r="BL123" s="131">
        <f t="shared" si="76"/>
        <v>2.3001998001997999</v>
      </c>
      <c r="BM123" s="131">
        <f t="shared" si="76"/>
        <v>2.3001998001997999</v>
      </c>
      <c r="BN123" s="131">
        <f t="shared" si="76"/>
        <v>2.3001998001997999</v>
      </c>
      <c r="BO123" s="131">
        <f t="shared" si="76"/>
        <v>2.3001998001997999</v>
      </c>
      <c r="BP123" s="131">
        <f t="shared" si="76"/>
        <v>2.3001998001997999</v>
      </c>
      <c r="BQ123" s="131">
        <f t="shared" si="76"/>
        <v>2.3001998001997999</v>
      </c>
      <c r="BR123" s="131">
        <f t="shared" si="76"/>
        <v>2.3001998001997999</v>
      </c>
      <c r="BS123" s="131">
        <f t="shared" si="76"/>
        <v>2.3001998001997999</v>
      </c>
      <c r="BT123" s="131">
        <f t="shared" si="76"/>
        <v>2.3001998001997999</v>
      </c>
      <c r="BU123" s="131">
        <f t="shared" si="76"/>
        <v>2.3001998001997999</v>
      </c>
      <c r="BV123" s="131">
        <f t="shared" ref="BV123:DL123" si="77">BV124*15/20</f>
        <v>2.3001998001997999</v>
      </c>
      <c r="BW123" s="131">
        <f t="shared" si="77"/>
        <v>2.3001998001997999</v>
      </c>
      <c r="BX123" s="131">
        <f t="shared" si="77"/>
        <v>2.3001998001997999</v>
      </c>
      <c r="BY123" s="131">
        <f t="shared" si="77"/>
        <v>2.3001998001997999</v>
      </c>
      <c r="BZ123" s="131">
        <f t="shared" si="77"/>
        <v>2.3001998001997999</v>
      </c>
      <c r="CA123" s="131">
        <f t="shared" si="77"/>
        <v>2.3001998001997999</v>
      </c>
      <c r="CB123" s="131">
        <f t="shared" si="77"/>
        <v>2.3001998001997999</v>
      </c>
      <c r="CC123" s="131">
        <f t="shared" si="77"/>
        <v>2.3001998001997999</v>
      </c>
      <c r="CD123" s="131">
        <f t="shared" si="77"/>
        <v>2.3001998001997999</v>
      </c>
      <c r="CE123" s="131">
        <f t="shared" si="77"/>
        <v>2.3001998001997999</v>
      </c>
      <c r="CF123" s="131">
        <f t="shared" si="77"/>
        <v>2.3001998001997999</v>
      </c>
      <c r="CG123" s="131">
        <f t="shared" si="77"/>
        <v>2.3001998001997999</v>
      </c>
      <c r="CH123" s="131">
        <f t="shared" si="77"/>
        <v>2.3001998001997999</v>
      </c>
      <c r="CI123" s="131">
        <f t="shared" si="77"/>
        <v>2.3001998001997999</v>
      </c>
      <c r="CJ123" s="131">
        <f t="shared" si="77"/>
        <v>2.3001998001997999</v>
      </c>
      <c r="CK123" s="131">
        <f t="shared" si="77"/>
        <v>2.3001998001997999</v>
      </c>
      <c r="CL123" s="131">
        <f t="shared" si="77"/>
        <v>2.3001998001997999</v>
      </c>
      <c r="CM123" s="131">
        <f t="shared" si="77"/>
        <v>2.3001998001997999</v>
      </c>
      <c r="CN123" s="131">
        <f t="shared" si="77"/>
        <v>2.3001998001997999</v>
      </c>
      <c r="CO123" s="131">
        <f t="shared" si="77"/>
        <v>2.3001998001997999</v>
      </c>
      <c r="CP123" s="131">
        <f t="shared" si="77"/>
        <v>2.3001998001997999</v>
      </c>
      <c r="CQ123" s="131">
        <f t="shared" si="77"/>
        <v>2.3001998001997999</v>
      </c>
      <c r="CR123" s="131">
        <f t="shared" si="77"/>
        <v>2.3001998001997999</v>
      </c>
      <c r="CS123" s="131">
        <f t="shared" si="77"/>
        <v>2.3001998001997999</v>
      </c>
      <c r="CT123" s="131">
        <f t="shared" si="77"/>
        <v>2.3001998001997999</v>
      </c>
      <c r="CU123" s="131">
        <f t="shared" si="77"/>
        <v>2.3001998001997999</v>
      </c>
      <c r="CV123" s="131">
        <f t="shared" si="77"/>
        <v>2.3001998001997999</v>
      </c>
      <c r="CW123" s="131">
        <f t="shared" si="77"/>
        <v>2.3001998001997999</v>
      </c>
      <c r="CX123" s="131">
        <f t="shared" si="77"/>
        <v>2.3001998001997999</v>
      </c>
      <c r="CY123" s="131">
        <f t="shared" si="77"/>
        <v>2.3001998001997999</v>
      </c>
      <c r="CZ123" s="131">
        <f t="shared" si="77"/>
        <v>2.3001998001997999</v>
      </c>
      <c r="DA123" s="131">
        <f t="shared" si="77"/>
        <v>2.3001998001997999</v>
      </c>
      <c r="DB123" s="131">
        <f t="shared" si="77"/>
        <v>2.3001998001997999</v>
      </c>
      <c r="DC123" s="131">
        <f t="shared" si="77"/>
        <v>2.3001998001997999</v>
      </c>
      <c r="DD123" s="131">
        <f t="shared" si="77"/>
        <v>2.3001998001997999</v>
      </c>
      <c r="DE123" s="131">
        <f t="shared" si="77"/>
        <v>2.3001998001997999</v>
      </c>
      <c r="DF123" s="131">
        <f t="shared" si="77"/>
        <v>2.3001998001997999</v>
      </c>
      <c r="DG123" s="131">
        <f t="shared" si="77"/>
        <v>2.3001998001997999</v>
      </c>
      <c r="DH123" s="131">
        <f t="shared" si="77"/>
        <v>2.3001998001997999</v>
      </c>
      <c r="DI123" s="131">
        <f t="shared" si="77"/>
        <v>2.3001998001997999</v>
      </c>
      <c r="DJ123" s="131">
        <f t="shared" si="77"/>
        <v>2.3001998001997999</v>
      </c>
      <c r="DK123" s="131">
        <f t="shared" si="77"/>
        <v>2.3001998001997999</v>
      </c>
      <c r="DL123" s="131">
        <f t="shared" si="77"/>
        <v>2.3001998001997999</v>
      </c>
    </row>
    <row r="124" spans="1:116" ht="23.25" customHeight="1">
      <c r="A124" s="324"/>
      <c r="B124" s="743" t="s">
        <v>759</v>
      </c>
      <c r="C124" s="743"/>
      <c r="D124" s="743"/>
      <c r="E124" s="743"/>
      <c r="F124" s="743"/>
      <c r="G124" s="358"/>
      <c r="H124" s="359">
        <v>20</v>
      </c>
      <c r="I124" s="131">
        <f>I126+I158</f>
        <v>3.0669330669330668</v>
      </c>
      <c r="J124" s="131">
        <f t="shared" ref="J124:BU124" si="78">J126+J158</f>
        <v>3.0669330669330668</v>
      </c>
      <c r="K124" s="131">
        <f t="shared" si="78"/>
        <v>3.0669330669330668</v>
      </c>
      <c r="L124" s="131">
        <f t="shared" si="78"/>
        <v>3.0669330669330668</v>
      </c>
      <c r="M124" s="131">
        <f t="shared" si="78"/>
        <v>3.0669330669330668</v>
      </c>
      <c r="N124" s="131">
        <f t="shared" si="78"/>
        <v>3.0669330669330668</v>
      </c>
      <c r="O124" s="131">
        <f t="shared" si="78"/>
        <v>3.0669330669330668</v>
      </c>
      <c r="P124" s="131">
        <f t="shared" si="78"/>
        <v>3.0669330669330668</v>
      </c>
      <c r="Q124" s="131">
        <f t="shared" si="78"/>
        <v>3.0669330669330668</v>
      </c>
      <c r="R124" s="131">
        <f t="shared" si="78"/>
        <v>3.0669330669330668</v>
      </c>
      <c r="S124" s="131">
        <f t="shared" si="78"/>
        <v>3.0669330669330668</v>
      </c>
      <c r="T124" s="131">
        <f t="shared" si="78"/>
        <v>3.0669330669330668</v>
      </c>
      <c r="U124" s="131">
        <f t="shared" si="78"/>
        <v>3.0669330669330668</v>
      </c>
      <c r="V124" s="131">
        <f t="shared" si="78"/>
        <v>3.0669330669330668</v>
      </c>
      <c r="W124" s="131">
        <f t="shared" si="78"/>
        <v>3.0669330669330668</v>
      </c>
      <c r="X124" s="131">
        <f t="shared" si="78"/>
        <v>3.0669330669330668</v>
      </c>
      <c r="Y124" s="131">
        <f t="shared" si="78"/>
        <v>3.0669330669330668</v>
      </c>
      <c r="Z124" s="131">
        <f t="shared" si="78"/>
        <v>3.0669330669330668</v>
      </c>
      <c r="AA124" s="131">
        <f t="shared" si="78"/>
        <v>3.0669330669330668</v>
      </c>
      <c r="AB124" s="131">
        <f t="shared" si="78"/>
        <v>3.0669330669330668</v>
      </c>
      <c r="AC124" s="131">
        <f t="shared" si="78"/>
        <v>3.0669330669330668</v>
      </c>
      <c r="AD124" s="131">
        <f t="shared" si="78"/>
        <v>3.0669330669330668</v>
      </c>
      <c r="AE124" s="131">
        <f t="shared" si="78"/>
        <v>3.0669330669330668</v>
      </c>
      <c r="AF124" s="131">
        <f t="shared" si="78"/>
        <v>3.0669330669330668</v>
      </c>
      <c r="AG124" s="131">
        <f t="shared" si="78"/>
        <v>3.0669330669330668</v>
      </c>
      <c r="AH124" s="131">
        <f t="shared" si="78"/>
        <v>3.0669330669330668</v>
      </c>
      <c r="AI124" s="131">
        <f t="shared" si="78"/>
        <v>3.0669330669330668</v>
      </c>
      <c r="AJ124" s="131">
        <f t="shared" si="78"/>
        <v>3.0669330669330668</v>
      </c>
      <c r="AK124" s="131">
        <f t="shared" si="78"/>
        <v>3.0669330669330668</v>
      </c>
      <c r="AL124" s="131">
        <f t="shared" si="78"/>
        <v>3.0669330669330668</v>
      </c>
      <c r="AM124" s="131">
        <f t="shared" si="78"/>
        <v>3.0669330669330668</v>
      </c>
      <c r="AN124" s="131">
        <f t="shared" si="78"/>
        <v>3.0669330669330668</v>
      </c>
      <c r="AO124" s="131">
        <f t="shared" si="78"/>
        <v>3.0669330669330668</v>
      </c>
      <c r="AP124" s="131">
        <f t="shared" si="78"/>
        <v>3.0669330669330668</v>
      </c>
      <c r="AQ124" s="131">
        <f t="shared" si="78"/>
        <v>3.0669330669330668</v>
      </c>
      <c r="AR124" s="131">
        <f t="shared" si="78"/>
        <v>3.0669330669330668</v>
      </c>
      <c r="AS124" s="131">
        <f t="shared" si="78"/>
        <v>3.0669330669330668</v>
      </c>
      <c r="AT124" s="131">
        <f t="shared" si="78"/>
        <v>3.0669330669330668</v>
      </c>
      <c r="AU124" s="131">
        <f t="shared" si="78"/>
        <v>3.0669330669330668</v>
      </c>
      <c r="AV124" s="131">
        <f t="shared" si="78"/>
        <v>3.0669330669330668</v>
      </c>
      <c r="AW124" s="131">
        <f t="shared" si="78"/>
        <v>3.0669330669330668</v>
      </c>
      <c r="AX124" s="131">
        <f t="shared" si="78"/>
        <v>3.0669330669330668</v>
      </c>
      <c r="AY124" s="131">
        <f t="shared" si="78"/>
        <v>3.0669330669330668</v>
      </c>
      <c r="AZ124" s="131">
        <f t="shared" si="78"/>
        <v>3.0669330669330668</v>
      </c>
      <c r="BA124" s="131">
        <f t="shared" si="78"/>
        <v>3.0669330669330668</v>
      </c>
      <c r="BB124" s="131">
        <f t="shared" si="78"/>
        <v>3.0669330669330668</v>
      </c>
      <c r="BC124" s="131">
        <f t="shared" si="78"/>
        <v>3.0669330669330668</v>
      </c>
      <c r="BD124" s="131">
        <f t="shared" si="78"/>
        <v>3.0669330669330668</v>
      </c>
      <c r="BE124" s="131">
        <f t="shared" si="78"/>
        <v>3.0669330669330668</v>
      </c>
      <c r="BF124" s="131">
        <f t="shared" si="78"/>
        <v>3.0669330669330668</v>
      </c>
      <c r="BG124" s="131">
        <f t="shared" si="78"/>
        <v>3.0669330669330668</v>
      </c>
      <c r="BH124" s="131">
        <f t="shared" si="78"/>
        <v>3.0669330669330668</v>
      </c>
      <c r="BI124" s="131">
        <f t="shared" si="78"/>
        <v>3.0669330669330668</v>
      </c>
      <c r="BJ124" s="131">
        <f t="shared" si="78"/>
        <v>3.0669330669330668</v>
      </c>
      <c r="BK124" s="131">
        <f t="shared" si="78"/>
        <v>3.0669330669330668</v>
      </c>
      <c r="BL124" s="131">
        <f t="shared" si="78"/>
        <v>3.0669330669330668</v>
      </c>
      <c r="BM124" s="131">
        <f t="shared" si="78"/>
        <v>3.0669330669330668</v>
      </c>
      <c r="BN124" s="131">
        <f t="shared" si="78"/>
        <v>3.0669330669330668</v>
      </c>
      <c r="BO124" s="131">
        <f t="shared" si="78"/>
        <v>3.0669330669330668</v>
      </c>
      <c r="BP124" s="131">
        <f t="shared" si="78"/>
        <v>3.0669330669330668</v>
      </c>
      <c r="BQ124" s="131">
        <f t="shared" si="78"/>
        <v>3.0669330669330668</v>
      </c>
      <c r="BR124" s="131">
        <f t="shared" si="78"/>
        <v>3.0669330669330668</v>
      </c>
      <c r="BS124" s="131">
        <f t="shared" si="78"/>
        <v>3.0669330669330668</v>
      </c>
      <c r="BT124" s="131">
        <f t="shared" si="78"/>
        <v>3.0669330669330668</v>
      </c>
      <c r="BU124" s="131">
        <f t="shared" si="78"/>
        <v>3.0669330669330668</v>
      </c>
      <c r="BV124" s="131">
        <f t="shared" ref="BV124:DL124" si="79">BV126+BV158</f>
        <v>3.0669330669330668</v>
      </c>
      <c r="BW124" s="131">
        <f t="shared" si="79"/>
        <v>3.0669330669330668</v>
      </c>
      <c r="BX124" s="131">
        <f t="shared" si="79"/>
        <v>3.0669330669330668</v>
      </c>
      <c r="BY124" s="131">
        <f t="shared" si="79"/>
        <v>3.0669330669330668</v>
      </c>
      <c r="BZ124" s="131">
        <f t="shared" si="79"/>
        <v>3.0669330669330668</v>
      </c>
      <c r="CA124" s="131">
        <f t="shared" si="79"/>
        <v>3.0669330669330668</v>
      </c>
      <c r="CB124" s="131">
        <f t="shared" si="79"/>
        <v>3.0669330669330668</v>
      </c>
      <c r="CC124" s="131">
        <f t="shared" si="79"/>
        <v>3.0669330669330668</v>
      </c>
      <c r="CD124" s="131">
        <f t="shared" si="79"/>
        <v>3.0669330669330668</v>
      </c>
      <c r="CE124" s="131">
        <f t="shared" si="79"/>
        <v>3.0669330669330668</v>
      </c>
      <c r="CF124" s="131">
        <f t="shared" si="79"/>
        <v>3.0669330669330668</v>
      </c>
      <c r="CG124" s="131">
        <f t="shared" si="79"/>
        <v>3.0669330669330668</v>
      </c>
      <c r="CH124" s="131">
        <f t="shared" si="79"/>
        <v>3.0669330669330668</v>
      </c>
      <c r="CI124" s="131">
        <f t="shared" si="79"/>
        <v>3.0669330669330668</v>
      </c>
      <c r="CJ124" s="131">
        <f t="shared" si="79"/>
        <v>3.0669330669330668</v>
      </c>
      <c r="CK124" s="131">
        <f t="shared" si="79"/>
        <v>3.0669330669330668</v>
      </c>
      <c r="CL124" s="131">
        <f t="shared" si="79"/>
        <v>3.0669330669330668</v>
      </c>
      <c r="CM124" s="131">
        <f t="shared" si="79"/>
        <v>3.0669330669330668</v>
      </c>
      <c r="CN124" s="131">
        <f t="shared" si="79"/>
        <v>3.0669330669330668</v>
      </c>
      <c r="CO124" s="131">
        <f t="shared" si="79"/>
        <v>3.0669330669330668</v>
      </c>
      <c r="CP124" s="131">
        <f t="shared" si="79"/>
        <v>3.0669330669330668</v>
      </c>
      <c r="CQ124" s="131">
        <f t="shared" si="79"/>
        <v>3.0669330669330668</v>
      </c>
      <c r="CR124" s="131">
        <f t="shared" si="79"/>
        <v>3.0669330669330668</v>
      </c>
      <c r="CS124" s="131">
        <f t="shared" si="79"/>
        <v>3.0669330669330668</v>
      </c>
      <c r="CT124" s="131">
        <f t="shared" si="79"/>
        <v>3.0669330669330668</v>
      </c>
      <c r="CU124" s="131">
        <f t="shared" si="79"/>
        <v>3.0669330669330668</v>
      </c>
      <c r="CV124" s="131">
        <f t="shared" si="79"/>
        <v>3.0669330669330668</v>
      </c>
      <c r="CW124" s="131">
        <f t="shared" si="79"/>
        <v>3.0669330669330668</v>
      </c>
      <c r="CX124" s="131">
        <f t="shared" si="79"/>
        <v>3.0669330669330668</v>
      </c>
      <c r="CY124" s="131">
        <f t="shared" si="79"/>
        <v>3.0669330669330668</v>
      </c>
      <c r="CZ124" s="131">
        <f t="shared" si="79"/>
        <v>3.0669330669330668</v>
      </c>
      <c r="DA124" s="131">
        <f t="shared" si="79"/>
        <v>3.0669330669330668</v>
      </c>
      <c r="DB124" s="131">
        <f t="shared" si="79"/>
        <v>3.0669330669330668</v>
      </c>
      <c r="DC124" s="131">
        <f t="shared" si="79"/>
        <v>3.0669330669330668</v>
      </c>
      <c r="DD124" s="131">
        <f t="shared" si="79"/>
        <v>3.0669330669330668</v>
      </c>
      <c r="DE124" s="131">
        <f t="shared" si="79"/>
        <v>3.0669330669330668</v>
      </c>
      <c r="DF124" s="131">
        <f t="shared" si="79"/>
        <v>3.0669330669330668</v>
      </c>
      <c r="DG124" s="131">
        <f t="shared" si="79"/>
        <v>3.0669330669330668</v>
      </c>
      <c r="DH124" s="131">
        <f t="shared" si="79"/>
        <v>3.0669330669330668</v>
      </c>
      <c r="DI124" s="131">
        <f t="shared" si="79"/>
        <v>3.0669330669330668</v>
      </c>
      <c r="DJ124" s="131">
        <f t="shared" si="79"/>
        <v>3.0669330669330668</v>
      </c>
      <c r="DK124" s="131">
        <f t="shared" si="79"/>
        <v>3.0669330669330668</v>
      </c>
      <c r="DL124" s="131">
        <f t="shared" si="79"/>
        <v>3.0669330669330668</v>
      </c>
    </row>
    <row r="125" spans="1:116" s="313" customFormat="1" ht="23.25" customHeight="1">
      <c r="A125" s="744"/>
      <c r="B125" s="745"/>
      <c r="C125" s="745"/>
      <c r="D125" s="745"/>
      <c r="E125" s="745"/>
      <c r="F125" s="745"/>
      <c r="G125" s="739"/>
      <c r="H125" s="73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9"/>
      <c r="BB125" s="319"/>
      <c r="BC125" s="319"/>
      <c r="BD125" s="319"/>
      <c r="BE125" s="319"/>
      <c r="BF125" s="319"/>
      <c r="BG125" s="319"/>
      <c r="BH125" s="319"/>
      <c r="BI125" s="319"/>
      <c r="BJ125" s="319"/>
      <c r="BK125" s="319"/>
      <c r="BL125" s="319"/>
      <c r="BM125" s="319"/>
      <c r="BN125" s="319"/>
      <c r="BO125" s="319"/>
      <c r="BP125" s="319"/>
      <c r="BQ125" s="319"/>
      <c r="BR125" s="319"/>
      <c r="BS125" s="319"/>
      <c r="BT125" s="319"/>
      <c r="BU125" s="319"/>
      <c r="BV125" s="319"/>
      <c r="BW125" s="319"/>
      <c r="BX125" s="319"/>
      <c r="BY125" s="319"/>
      <c r="BZ125" s="319"/>
      <c r="CA125" s="319"/>
      <c r="CB125" s="319"/>
      <c r="CC125" s="319"/>
      <c r="CD125" s="319"/>
      <c r="CE125" s="319"/>
      <c r="CF125" s="319"/>
      <c r="CG125" s="319"/>
      <c r="CH125" s="319"/>
      <c r="CI125" s="319"/>
      <c r="CJ125" s="319"/>
      <c r="CK125" s="319"/>
      <c r="CL125" s="319"/>
      <c r="CM125" s="319"/>
      <c r="CN125" s="319"/>
      <c r="CO125" s="319"/>
      <c r="CP125" s="319"/>
      <c r="CQ125" s="319"/>
      <c r="CR125" s="319"/>
      <c r="CS125" s="319"/>
      <c r="CT125" s="319"/>
      <c r="CU125" s="319"/>
      <c r="CV125" s="319"/>
      <c r="CW125" s="319"/>
      <c r="CX125" s="319"/>
      <c r="CY125" s="319"/>
      <c r="CZ125" s="319"/>
      <c r="DA125" s="319"/>
      <c r="DB125" s="319"/>
      <c r="DC125" s="319"/>
      <c r="DD125" s="319"/>
      <c r="DE125" s="319"/>
      <c r="DF125" s="319"/>
      <c r="DG125" s="319"/>
      <c r="DH125" s="319"/>
      <c r="DI125" s="319"/>
      <c r="DJ125" s="319"/>
      <c r="DK125" s="319"/>
      <c r="DL125" s="319"/>
    </row>
    <row r="126" spans="1:116" ht="23.25" customHeight="1">
      <c r="A126" s="331"/>
      <c r="B126" s="381"/>
      <c r="C126" s="381"/>
      <c r="D126" s="381"/>
      <c r="E126" s="381"/>
      <c r="F126" s="381"/>
      <c r="G126" s="311" t="s">
        <v>414</v>
      </c>
      <c r="H126" s="391">
        <v>5</v>
      </c>
      <c r="I126" s="131">
        <f>((I127++I146)*5)/7</f>
        <v>2.8571428571428572</v>
      </c>
      <c r="J126" s="131">
        <f t="shared" ref="J126:BU126" si="80">((J127++J146)*5)/7</f>
        <v>2.8571428571428572</v>
      </c>
      <c r="K126" s="131">
        <f t="shared" si="80"/>
        <v>2.8571428571428572</v>
      </c>
      <c r="L126" s="131">
        <f t="shared" si="80"/>
        <v>2.8571428571428572</v>
      </c>
      <c r="M126" s="131">
        <f t="shared" si="80"/>
        <v>2.8571428571428572</v>
      </c>
      <c r="N126" s="131">
        <f t="shared" si="80"/>
        <v>2.8571428571428572</v>
      </c>
      <c r="O126" s="131">
        <f t="shared" si="80"/>
        <v>2.8571428571428572</v>
      </c>
      <c r="P126" s="131">
        <f t="shared" si="80"/>
        <v>2.8571428571428572</v>
      </c>
      <c r="Q126" s="131">
        <f t="shared" si="80"/>
        <v>2.8571428571428572</v>
      </c>
      <c r="R126" s="131">
        <f t="shared" si="80"/>
        <v>2.8571428571428572</v>
      </c>
      <c r="S126" s="131">
        <f t="shared" si="80"/>
        <v>2.8571428571428572</v>
      </c>
      <c r="T126" s="131">
        <f t="shared" si="80"/>
        <v>2.8571428571428572</v>
      </c>
      <c r="U126" s="131">
        <f t="shared" si="80"/>
        <v>2.8571428571428572</v>
      </c>
      <c r="V126" s="131">
        <f t="shared" si="80"/>
        <v>2.8571428571428572</v>
      </c>
      <c r="W126" s="131">
        <f t="shared" si="80"/>
        <v>2.8571428571428572</v>
      </c>
      <c r="X126" s="131">
        <f t="shared" si="80"/>
        <v>2.8571428571428572</v>
      </c>
      <c r="Y126" s="131">
        <f t="shared" si="80"/>
        <v>2.8571428571428572</v>
      </c>
      <c r="Z126" s="131">
        <f t="shared" si="80"/>
        <v>2.8571428571428572</v>
      </c>
      <c r="AA126" s="131">
        <f t="shared" si="80"/>
        <v>2.8571428571428572</v>
      </c>
      <c r="AB126" s="131">
        <f t="shared" si="80"/>
        <v>2.8571428571428572</v>
      </c>
      <c r="AC126" s="131">
        <f t="shared" si="80"/>
        <v>2.8571428571428572</v>
      </c>
      <c r="AD126" s="131">
        <f t="shared" si="80"/>
        <v>2.8571428571428572</v>
      </c>
      <c r="AE126" s="131">
        <f t="shared" si="80"/>
        <v>2.8571428571428572</v>
      </c>
      <c r="AF126" s="131">
        <f t="shared" si="80"/>
        <v>2.8571428571428572</v>
      </c>
      <c r="AG126" s="131">
        <f t="shared" si="80"/>
        <v>2.8571428571428572</v>
      </c>
      <c r="AH126" s="131">
        <f t="shared" si="80"/>
        <v>2.8571428571428572</v>
      </c>
      <c r="AI126" s="131">
        <f t="shared" si="80"/>
        <v>2.8571428571428572</v>
      </c>
      <c r="AJ126" s="131">
        <f t="shared" si="80"/>
        <v>2.8571428571428572</v>
      </c>
      <c r="AK126" s="131">
        <f t="shared" si="80"/>
        <v>2.8571428571428572</v>
      </c>
      <c r="AL126" s="131">
        <f t="shared" si="80"/>
        <v>2.8571428571428572</v>
      </c>
      <c r="AM126" s="131">
        <f t="shared" si="80"/>
        <v>2.8571428571428572</v>
      </c>
      <c r="AN126" s="131">
        <f t="shared" si="80"/>
        <v>2.8571428571428572</v>
      </c>
      <c r="AO126" s="131">
        <f t="shared" si="80"/>
        <v>2.8571428571428572</v>
      </c>
      <c r="AP126" s="131">
        <f t="shared" si="80"/>
        <v>2.8571428571428572</v>
      </c>
      <c r="AQ126" s="131">
        <f t="shared" si="80"/>
        <v>2.8571428571428572</v>
      </c>
      <c r="AR126" s="131">
        <f t="shared" si="80"/>
        <v>2.8571428571428572</v>
      </c>
      <c r="AS126" s="131">
        <f t="shared" si="80"/>
        <v>2.8571428571428572</v>
      </c>
      <c r="AT126" s="131">
        <f t="shared" si="80"/>
        <v>2.8571428571428572</v>
      </c>
      <c r="AU126" s="131">
        <f t="shared" si="80"/>
        <v>2.8571428571428572</v>
      </c>
      <c r="AV126" s="131">
        <f t="shared" si="80"/>
        <v>2.8571428571428572</v>
      </c>
      <c r="AW126" s="131">
        <f t="shared" si="80"/>
        <v>2.8571428571428572</v>
      </c>
      <c r="AX126" s="131">
        <f t="shared" si="80"/>
        <v>2.8571428571428572</v>
      </c>
      <c r="AY126" s="131">
        <f t="shared" si="80"/>
        <v>2.8571428571428572</v>
      </c>
      <c r="AZ126" s="131">
        <f t="shared" si="80"/>
        <v>2.8571428571428572</v>
      </c>
      <c r="BA126" s="131">
        <f t="shared" si="80"/>
        <v>2.8571428571428572</v>
      </c>
      <c r="BB126" s="131">
        <f t="shared" si="80"/>
        <v>2.8571428571428572</v>
      </c>
      <c r="BC126" s="131">
        <f t="shared" si="80"/>
        <v>2.8571428571428572</v>
      </c>
      <c r="BD126" s="131">
        <f t="shared" si="80"/>
        <v>2.8571428571428572</v>
      </c>
      <c r="BE126" s="131">
        <f t="shared" si="80"/>
        <v>2.8571428571428572</v>
      </c>
      <c r="BF126" s="131">
        <f t="shared" si="80"/>
        <v>2.8571428571428572</v>
      </c>
      <c r="BG126" s="131">
        <f t="shared" si="80"/>
        <v>2.8571428571428572</v>
      </c>
      <c r="BH126" s="131">
        <f t="shared" si="80"/>
        <v>2.8571428571428572</v>
      </c>
      <c r="BI126" s="131">
        <f t="shared" si="80"/>
        <v>2.8571428571428572</v>
      </c>
      <c r="BJ126" s="131">
        <f t="shared" si="80"/>
        <v>2.8571428571428572</v>
      </c>
      <c r="BK126" s="131">
        <f t="shared" si="80"/>
        <v>2.8571428571428572</v>
      </c>
      <c r="BL126" s="131">
        <f t="shared" si="80"/>
        <v>2.8571428571428572</v>
      </c>
      <c r="BM126" s="131">
        <f t="shared" si="80"/>
        <v>2.8571428571428572</v>
      </c>
      <c r="BN126" s="131">
        <f t="shared" si="80"/>
        <v>2.8571428571428572</v>
      </c>
      <c r="BO126" s="131">
        <f t="shared" si="80"/>
        <v>2.8571428571428572</v>
      </c>
      <c r="BP126" s="131">
        <f t="shared" si="80"/>
        <v>2.8571428571428572</v>
      </c>
      <c r="BQ126" s="131">
        <f t="shared" si="80"/>
        <v>2.8571428571428572</v>
      </c>
      <c r="BR126" s="131">
        <f t="shared" si="80"/>
        <v>2.8571428571428572</v>
      </c>
      <c r="BS126" s="131">
        <f t="shared" si="80"/>
        <v>2.8571428571428572</v>
      </c>
      <c r="BT126" s="131">
        <f t="shared" si="80"/>
        <v>2.8571428571428572</v>
      </c>
      <c r="BU126" s="131">
        <f t="shared" si="80"/>
        <v>2.8571428571428572</v>
      </c>
      <c r="BV126" s="131">
        <f t="shared" ref="BV126:DL126" si="81">((BV127++BV146)*5)/7</f>
        <v>2.8571428571428572</v>
      </c>
      <c r="BW126" s="131">
        <f t="shared" si="81"/>
        <v>2.8571428571428572</v>
      </c>
      <c r="BX126" s="131">
        <f t="shared" si="81"/>
        <v>2.8571428571428572</v>
      </c>
      <c r="BY126" s="131">
        <f t="shared" si="81"/>
        <v>2.8571428571428572</v>
      </c>
      <c r="BZ126" s="131">
        <f t="shared" si="81"/>
        <v>2.8571428571428572</v>
      </c>
      <c r="CA126" s="131">
        <f t="shared" si="81"/>
        <v>2.8571428571428572</v>
      </c>
      <c r="CB126" s="131">
        <f t="shared" si="81"/>
        <v>2.8571428571428572</v>
      </c>
      <c r="CC126" s="131">
        <f t="shared" si="81"/>
        <v>2.8571428571428572</v>
      </c>
      <c r="CD126" s="131">
        <f t="shared" si="81"/>
        <v>2.8571428571428572</v>
      </c>
      <c r="CE126" s="131">
        <f t="shared" si="81"/>
        <v>2.8571428571428572</v>
      </c>
      <c r="CF126" s="131">
        <f t="shared" si="81"/>
        <v>2.8571428571428572</v>
      </c>
      <c r="CG126" s="131">
        <f t="shared" si="81"/>
        <v>2.8571428571428572</v>
      </c>
      <c r="CH126" s="131">
        <f t="shared" si="81"/>
        <v>2.8571428571428572</v>
      </c>
      <c r="CI126" s="131">
        <f t="shared" si="81"/>
        <v>2.8571428571428572</v>
      </c>
      <c r="CJ126" s="131">
        <f t="shared" si="81"/>
        <v>2.8571428571428572</v>
      </c>
      <c r="CK126" s="131">
        <f t="shared" si="81"/>
        <v>2.8571428571428572</v>
      </c>
      <c r="CL126" s="131">
        <f t="shared" si="81"/>
        <v>2.8571428571428572</v>
      </c>
      <c r="CM126" s="131">
        <f t="shared" si="81"/>
        <v>2.8571428571428572</v>
      </c>
      <c r="CN126" s="131">
        <f t="shared" si="81"/>
        <v>2.8571428571428572</v>
      </c>
      <c r="CO126" s="131">
        <f t="shared" si="81"/>
        <v>2.8571428571428572</v>
      </c>
      <c r="CP126" s="131">
        <f t="shared" si="81"/>
        <v>2.8571428571428572</v>
      </c>
      <c r="CQ126" s="131">
        <f t="shared" si="81"/>
        <v>2.8571428571428572</v>
      </c>
      <c r="CR126" s="131">
        <f t="shared" si="81"/>
        <v>2.8571428571428572</v>
      </c>
      <c r="CS126" s="131">
        <f t="shared" si="81"/>
        <v>2.8571428571428572</v>
      </c>
      <c r="CT126" s="131">
        <f t="shared" si="81"/>
        <v>2.8571428571428572</v>
      </c>
      <c r="CU126" s="131">
        <f t="shared" si="81"/>
        <v>2.8571428571428572</v>
      </c>
      <c r="CV126" s="131">
        <f t="shared" si="81"/>
        <v>2.8571428571428572</v>
      </c>
      <c r="CW126" s="131">
        <f t="shared" si="81"/>
        <v>2.8571428571428572</v>
      </c>
      <c r="CX126" s="131">
        <f t="shared" si="81"/>
        <v>2.8571428571428572</v>
      </c>
      <c r="CY126" s="131">
        <f t="shared" si="81"/>
        <v>2.8571428571428572</v>
      </c>
      <c r="CZ126" s="131">
        <f t="shared" si="81"/>
        <v>2.8571428571428572</v>
      </c>
      <c r="DA126" s="131">
        <f t="shared" si="81"/>
        <v>2.8571428571428572</v>
      </c>
      <c r="DB126" s="131">
        <f t="shared" si="81"/>
        <v>2.8571428571428572</v>
      </c>
      <c r="DC126" s="131">
        <f t="shared" si="81"/>
        <v>2.8571428571428572</v>
      </c>
      <c r="DD126" s="131">
        <f t="shared" si="81"/>
        <v>2.8571428571428572</v>
      </c>
      <c r="DE126" s="131">
        <f t="shared" si="81"/>
        <v>2.8571428571428572</v>
      </c>
      <c r="DF126" s="131">
        <f t="shared" si="81"/>
        <v>2.8571428571428572</v>
      </c>
      <c r="DG126" s="131">
        <f t="shared" si="81"/>
        <v>2.8571428571428572</v>
      </c>
      <c r="DH126" s="131">
        <f t="shared" si="81"/>
        <v>2.8571428571428572</v>
      </c>
      <c r="DI126" s="131">
        <f t="shared" si="81"/>
        <v>2.8571428571428572</v>
      </c>
      <c r="DJ126" s="131">
        <f t="shared" si="81"/>
        <v>2.8571428571428572</v>
      </c>
      <c r="DK126" s="131">
        <f t="shared" si="81"/>
        <v>2.8571428571428572</v>
      </c>
      <c r="DL126" s="131">
        <f t="shared" si="81"/>
        <v>2.8571428571428572</v>
      </c>
    </row>
    <row r="127" spans="1:116" ht="23.25" customHeight="1">
      <c r="A127" s="324" t="s">
        <v>760</v>
      </c>
      <c r="B127" s="694" t="s">
        <v>761</v>
      </c>
      <c r="C127" s="694"/>
      <c r="D127" s="694"/>
      <c r="E127" s="694"/>
      <c r="F127" s="694"/>
      <c r="G127" s="325"/>
      <c r="H127" s="326">
        <v>7</v>
      </c>
      <c r="I127" s="131">
        <f>I128+I130+I132+I134+I139+I144</f>
        <v>2.8000000000000003</v>
      </c>
      <c r="J127" s="131">
        <f t="shared" ref="J127:BU127" si="82">J128+J130+J132+J134+J139+J144</f>
        <v>2.8000000000000003</v>
      </c>
      <c r="K127" s="131">
        <f t="shared" si="82"/>
        <v>2.8000000000000003</v>
      </c>
      <c r="L127" s="131">
        <f t="shared" si="82"/>
        <v>2.8000000000000003</v>
      </c>
      <c r="M127" s="131">
        <f t="shared" si="82"/>
        <v>2.8000000000000003</v>
      </c>
      <c r="N127" s="131">
        <f t="shared" si="82"/>
        <v>2.8000000000000003</v>
      </c>
      <c r="O127" s="131">
        <f t="shared" si="82"/>
        <v>2.8000000000000003</v>
      </c>
      <c r="P127" s="131">
        <f t="shared" si="82"/>
        <v>2.8000000000000003</v>
      </c>
      <c r="Q127" s="131">
        <f t="shared" si="82"/>
        <v>2.8000000000000003</v>
      </c>
      <c r="R127" s="131">
        <f t="shared" si="82"/>
        <v>2.8000000000000003</v>
      </c>
      <c r="S127" s="131">
        <f t="shared" si="82"/>
        <v>2.8000000000000003</v>
      </c>
      <c r="T127" s="131">
        <f t="shared" si="82"/>
        <v>2.8000000000000003</v>
      </c>
      <c r="U127" s="131">
        <f t="shared" si="82"/>
        <v>2.8000000000000003</v>
      </c>
      <c r="V127" s="131">
        <f t="shared" si="82"/>
        <v>2.8000000000000003</v>
      </c>
      <c r="W127" s="131">
        <f t="shared" si="82"/>
        <v>2.8000000000000003</v>
      </c>
      <c r="X127" s="131">
        <f t="shared" si="82"/>
        <v>2.8000000000000003</v>
      </c>
      <c r="Y127" s="131">
        <f t="shared" si="82"/>
        <v>2.8000000000000003</v>
      </c>
      <c r="Z127" s="131">
        <f t="shared" si="82"/>
        <v>2.8000000000000003</v>
      </c>
      <c r="AA127" s="131">
        <f t="shared" si="82"/>
        <v>2.8000000000000003</v>
      </c>
      <c r="AB127" s="131">
        <f t="shared" si="82"/>
        <v>2.8000000000000003</v>
      </c>
      <c r="AC127" s="131">
        <f t="shared" si="82"/>
        <v>2.8000000000000003</v>
      </c>
      <c r="AD127" s="131">
        <f t="shared" si="82"/>
        <v>2.8000000000000003</v>
      </c>
      <c r="AE127" s="131">
        <f t="shared" si="82"/>
        <v>2.8000000000000003</v>
      </c>
      <c r="AF127" s="131">
        <f t="shared" si="82"/>
        <v>2.8000000000000003</v>
      </c>
      <c r="AG127" s="131">
        <f t="shared" si="82"/>
        <v>2.8000000000000003</v>
      </c>
      <c r="AH127" s="131">
        <f t="shared" si="82"/>
        <v>2.8000000000000003</v>
      </c>
      <c r="AI127" s="131">
        <f t="shared" si="82"/>
        <v>2.8000000000000003</v>
      </c>
      <c r="AJ127" s="131">
        <f t="shared" si="82"/>
        <v>2.8000000000000003</v>
      </c>
      <c r="AK127" s="131">
        <f t="shared" si="82"/>
        <v>2.8000000000000003</v>
      </c>
      <c r="AL127" s="131">
        <f t="shared" si="82"/>
        <v>2.8000000000000003</v>
      </c>
      <c r="AM127" s="131">
        <f t="shared" si="82"/>
        <v>2.8000000000000003</v>
      </c>
      <c r="AN127" s="131">
        <f t="shared" si="82"/>
        <v>2.8000000000000003</v>
      </c>
      <c r="AO127" s="131">
        <f t="shared" si="82"/>
        <v>2.8000000000000003</v>
      </c>
      <c r="AP127" s="131">
        <f t="shared" si="82"/>
        <v>2.8000000000000003</v>
      </c>
      <c r="AQ127" s="131">
        <f t="shared" si="82"/>
        <v>2.8000000000000003</v>
      </c>
      <c r="AR127" s="131">
        <f t="shared" si="82"/>
        <v>2.8000000000000003</v>
      </c>
      <c r="AS127" s="131">
        <f t="shared" si="82"/>
        <v>2.8000000000000003</v>
      </c>
      <c r="AT127" s="131">
        <f t="shared" si="82"/>
        <v>2.8000000000000003</v>
      </c>
      <c r="AU127" s="131">
        <f t="shared" si="82"/>
        <v>2.8000000000000003</v>
      </c>
      <c r="AV127" s="131">
        <f t="shared" si="82"/>
        <v>2.8000000000000003</v>
      </c>
      <c r="AW127" s="131">
        <f t="shared" si="82"/>
        <v>2.8000000000000003</v>
      </c>
      <c r="AX127" s="131">
        <f t="shared" si="82"/>
        <v>2.8000000000000003</v>
      </c>
      <c r="AY127" s="131">
        <f t="shared" si="82"/>
        <v>2.8000000000000003</v>
      </c>
      <c r="AZ127" s="131">
        <f t="shared" si="82"/>
        <v>2.8000000000000003</v>
      </c>
      <c r="BA127" s="131">
        <f t="shared" si="82"/>
        <v>2.8000000000000003</v>
      </c>
      <c r="BB127" s="131">
        <f t="shared" si="82"/>
        <v>2.8000000000000003</v>
      </c>
      <c r="BC127" s="131">
        <f t="shared" si="82"/>
        <v>2.8000000000000003</v>
      </c>
      <c r="BD127" s="131">
        <f t="shared" si="82"/>
        <v>2.8000000000000003</v>
      </c>
      <c r="BE127" s="131">
        <f t="shared" si="82"/>
        <v>2.8000000000000003</v>
      </c>
      <c r="BF127" s="131">
        <f t="shared" si="82"/>
        <v>2.8000000000000003</v>
      </c>
      <c r="BG127" s="131">
        <f t="shared" si="82"/>
        <v>2.8000000000000003</v>
      </c>
      <c r="BH127" s="131">
        <f t="shared" si="82"/>
        <v>2.8000000000000003</v>
      </c>
      <c r="BI127" s="131">
        <f t="shared" si="82"/>
        <v>2.8000000000000003</v>
      </c>
      <c r="BJ127" s="131">
        <f t="shared" si="82"/>
        <v>2.8000000000000003</v>
      </c>
      <c r="BK127" s="131">
        <f t="shared" si="82"/>
        <v>2.8000000000000003</v>
      </c>
      <c r="BL127" s="131">
        <f t="shared" si="82"/>
        <v>2.8000000000000003</v>
      </c>
      <c r="BM127" s="131">
        <f t="shared" si="82"/>
        <v>2.8000000000000003</v>
      </c>
      <c r="BN127" s="131">
        <f t="shared" si="82"/>
        <v>2.8000000000000003</v>
      </c>
      <c r="BO127" s="131">
        <f t="shared" si="82"/>
        <v>2.8000000000000003</v>
      </c>
      <c r="BP127" s="131">
        <f t="shared" si="82"/>
        <v>2.8000000000000003</v>
      </c>
      <c r="BQ127" s="131">
        <f t="shared" si="82"/>
        <v>2.8000000000000003</v>
      </c>
      <c r="BR127" s="131">
        <f t="shared" si="82"/>
        <v>2.8000000000000003</v>
      </c>
      <c r="BS127" s="131">
        <f t="shared" si="82"/>
        <v>2.8000000000000003</v>
      </c>
      <c r="BT127" s="131">
        <f t="shared" si="82"/>
        <v>2.8000000000000003</v>
      </c>
      <c r="BU127" s="131">
        <f t="shared" si="82"/>
        <v>2.8000000000000003</v>
      </c>
      <c r="BV127" s="131">
        <f t="shared" ref="BV127:DL127" si="83">BV128+BV130+BV132+BV134+BV139+BV144</f>
        <v>2.8000000000000003</v>
      </c>
      <c r="BW127" s="131">
        <f t="shared" si="83"/>
        <v>2.8000000000000003</v>
      </c>
      <c r="BX127" s="131">
        <f t="shared" si="83"/>
        <v>2.8000000000000003</v>
      </c>
      <c r="BY127" s="131">
        <f t="shared" si="83"/>
        <v>2.8000000000000003</v>
      </c>
      <c r="BZ127" s="131">
        <f t="shared" si="83"/>
        <v>2.8000000000000003</v>
      </c>
      <c r="CA127" s="131">
        <f t="shared" si="83"/>
        <v>2.8000000000000003</v>
      </c>
      <c r="CB127" s="131">
        <f t="shared" si="83"/>
        <v>2.8000000000000003</v>
      </c>
      <c r="CC127" s="131">
        <f t="shared" si="83"/>
        <v>2.8000000000000003</v>
      </c>
      <c r="CD127" s="131">
        <f t="shared" si="83"/>
        <v>2.8000000000000003</v>
      </c>
      <c r="CE127" s="131">
        <f t="shared" si="83"/>
        <v>2.8000000000000003</v>
      </c>
      <c r="CF127" s="131">
        <f t="shared" si="83"/>
        <v>2.8000000000000003</v>
      </c>
      <c r="CG127" s="131">
        <f t="shared" si="83"/>
        <v>2.8000000000000003</v>
      </c>
      <c r="CH127" s="131">
        <f t="shared" si="83"/>
        <v>2.8000000000000003</v>
      </c>
      <c r="CI127" s="131">
        <f t="shared" si="83"/>
        <v>2.8000000000000003</v>
      </c>
      <c r="CJ127" s="131">
        <f t="shared" si="83"/>
        <v>2.8000000000000003</v>
      </c>
      <c r="CK127" s="131">
        <f t="shared" si="83"/>
        <v>2.8000000000000003</v>
      </c>
      <c r="CL127" s="131">
        <f t="shared" si="83"/>
        <v>2.8000000000000003</v>
      </c>
      <c r="CM127" s="131">
        <f t="shared" si="83"/>
        <v>2.8000000000000003</v>
      </c>
      <c r="CN127" s="131">
        <f t="shared" si="83"/>
        <v>2.8000000000000003</v>
      </c>
      <c r="CO127" s="131">
        <f t="shared" si="83"/>
        <v>2.8000000000000003</v>
      </c>
      <c r="CP127" s="131">
        <f t="shared" si="83"/>
        <v>2.8000000000000003</v>
      </c>
      <c r="CQ127" s="131">
        <f t="shared" si="83"/>
        <v>2.8000000000000003</v>
      </c>
      <c r="CR127" s="131">
        <f t="shared" si="83"/>
        <v>2.8000000000000003</v>
      </c>
      <c r="CS127" s="131">
        <f t="shared" si="83"/>
        <v>2.8000000000000003</v>
      </c>
      <c r="CT127" s="131">
        <f t="shared" si="83"/>
        <v>2.8000000000000003</v>
      </c>
      <c r="CU127" s="131">
        <f t="shared" si="83"/>
        <v>2.8000000000000003</v>
      </c>
      <c r="CV127" s="131">
        <f t="shared" si="83"/>
        <v>2.8000000000000003</v>
      </c>
      <c r="CW127" s="131">
        <f t="shared" si="83"/>
        <v>2.8000000000000003</v>
      </c>
      <c r="CX127" s="131">
        <f t="shared" si="83"/>
        <v>2.8000000000000003</v>
      </c>
      <c r="CY127" s="131">
        <f t="shared" si="83"/>
        <v>2.8000000000000003</v>
      </c>
      <c r="CZ127" s="131">
        <f t="shared" si="83"/>
        <v>2.8000000000000003</v>
      </c>
      <c r="DA127" s="131">
        <f t="shared" si="83"/>
        <v>2.8000000000000003</v>
      </c>
      <c r="DB127" s="131">
        <f t="shared" si="83"/>
        <v>2.8000000000000003</v>
      </c>
      <c r="DC127" s="131">
        <f t="shared" si="83"/>
        <v>2.8000000000000003</v>
      </c>
      <c r="DD127" s="131">
        <f t="shared" si="83"/>
        <v>2.8000000000000003</v>
      </c>
      <c r="DE127" s="131">
        <f t="shared" si="83"/>
        <v>2.8000000000000003</v>
      </c>
      <c r="DF127" s="131">
        <f t="shared" si="83"/>
        <v>2.8000000000000003</v>
      </c>
      <c r="DG127" s="131">
        <f t="shared" si="83"/>
        <v>2.8000000000000003</v>
      </c>
      <c r="DH127" s="131">
        <f t="shared" si="83"/>
        <v>2.8000000000000003</v>
      </c>
      <c r="DI127" s="131">
        <f t="shared" si="83"/>
        <v>2.8000000000000003</v>
      </c>
      <c r="DJ127" s="131">
        <f t="shared" si="83"/>
        <v>2.8000000000000003</v>
      </c>
      <c r="DK127" s="131">
        <f t="shared" si="83"/>
        <v>2.8000000000000003</v>
      </c>
      <c r="DL127" s="131">
        <f t="shared" si="83"/>
        <v>2.8000000000000003</v>
      </c>
    </row>
    <row r="128" spans="1:116" ht="48.75" customHeight="1">
      <c r="A128" s="684" t="s">
        <v>762</v>
      </c>
      <c r="B128" s="691" t="s">
        <v>763</v>
      </c>
      <c r="C128" s="692"/>
      <c r="D128" s="692"/>
      <c r="E128" s="692"/>
      <c r="F128" s="693"/>
      <c r="G128" s="734" t="s">
        <v>764</v>
      </c>
      <c r="H128" s="324">
        <v>1</v>
      </c>
      <c r="I128" s="131">
        <f>IF(I129&gt;=5,1,IF(I129&gt;=4.5,0.9,IF(I129&gt;=4,0.8,IF(I129&gt;=3.5,0.7,IF(I129&gt;=3,0.6,IF(I129&lt;3,0))))))</f>
        <v>0</v>
      </c>
      <c r="J128" s="131">
        <f t="shared" ref="J128:BU128" si="84">IF(J129&gt;=5,1,IF(J129&gt;=4.5,0.9,IF(J129&gt;=4,0.8,IF(J129&gt;=3.5,0.7,IF(J129&gt;=3,0.6,IF(J129&lt;3,0))))))</f>
        <v>0</v>
      </c>
      <c r="K128" s="131">
        <f t="shared" si="84"/>
        <v>0</v>
      </c>
      <c r="L128" s="131">
        <f t="shared" si="84"/>
        <v>0</v>
      </c>
      <c r="M128" s="131">
        <f t="shared" si="84"/>
        <v>0</v>
      </c>
      <c r="N128" s="131">
        <f t="shared" si="84"/>
        <v>0</v>
      </c>
      <c r="O128" s="131">
        <f t="shared" si="84"/>
        <v>0</v>
      </c>
      <c r="P128" s="131">
        <f t="shared" si="84"/>
        <v>0</v>
      </c>
      <c r="Q128" s="131">
        <f t="shared" si="84"/>
        <v>0</v>
      </c>
      <c r="R128" s="131">
        <f t="shared" si="84"/>
        <v>0</v>
      </c>
      <c r="S128" s="131">
        <f t="shared" si="84"/>
        <v>0</v>
      </c>
      <c r="T128" s="131">
        <f t="shared" si="84"/>
        <v>0</v>
      </c>
      <c r="U128" s="131">
        <f t="shared" si="84"/>
        <v>0</v>
      </c>
      <c r="V128" s="131">
        <f t="shared" si="84"/>
        <v>0</v>
      </c>
      <c r="W128" s="131">
        <f t="shared" si="84"/>
        <v>0</v>
      </c>
      <c r="X128" s="131">
        <f t="shared" si="84"/>
        <v>0</v>
      </c>
      <c r="Y128" s="131">
        <f t="shared" si="84"/>
        <v>0</v>
      </c>
      <c r="Z128" s="131">
        <f t="shared" si="84"/>
        <v>0</v>
      </c>
      <c r="AA128" s="131">
        <f t="shared" si="84"/>
        <v>0</v>
      </c>
      <c r="AB128" s="131">
        <f t="shared" si="84"/>
        <v>0</v>
      </c>
      <c r="AC128" s="131">
        <f t="shared" si="84"/>
        <v>0</v>
      </c>
      <c r="AD128" s="131">
        <f t="shared" si="84"/>
        <v>0</v>
      </c>
      <c r="AE128" s="131">
        <f t="shared" si="84"/>
        <v>0</v>
      </c>
      <c r="AF128" s="131">
        <f t="shared" si="84"/>
        <v>0</v>
      </c>
      <c r="AG128" s="131">
        <f t="shared" si="84"/>
        <v>0</v>
      </c>
      <c r="AH128" s="131">
        <f t="shared" si="84"/>
        <v>0</v>
      </c>
      <c r="AI128" s="131">
        <f t="shared" si="84"/>
        <v>0</v>
      </c>
      <c r="AJ128" s="131">
        <f t="shared" si="84"/>
        <v>0</v>
      </c>
      <c r="AK128" s="131">
        <f t="shared" si="84"/>
        <v>0</v>
      </c>
      <c r="AL128" s="131">
        <f t="shared" si="84"/>
        <v>0</v>
      </c>
      <c r="AM128" s="131">
        <f t="shared" si="84"/>
        <v>0</v>
      </c>
      <c r="AN128" s="131">
        <f t="shared" si="84"/>
        <v>0</v>
      </c>
      <c r="AO128" s="131">
        <f t="shared" si="84"/>
        <v>0</v>
      </c>
      <c r="AP128" s="131">
        <f t="shared" si="84"/>
        <v>0</v>
      </c>
      <c r="AQ128" s="131">
        <f t="shared" si="84"/>
        <v>0</v>
      </c>
      <c r="AR128" s="131">
        <f t="shared" si="84"/>
        <v>0</v>
      </c>
      <c r="AS128" s="131">
        <f t="shared" si="84"/>
        <v>0</v>
      </c>
      <c r="AT128" s="131">
        <f t="shared" si="84"/>
        <v>0</v>
      </c>
      <c r="AU128" s="131">
        <f t="shared" si="84"/>
        <v>0</v>
      </c>
      <c r="AV128" s="131">
        <f t="shared" si="84"/>
        <v>0</v>
      </c>
      <c r="AW128" s="131">
        <f t="shared" si="84"/>
        <v>0</v>
      </c>
      <c r="AX128" s="131">
        <f t="shared" si="84"/>
        <v>0</v>
      </c>
      <c r="AY128" s="131">
        <f t="shared" si="84"/>
        <v>0</v>
      </c>
      <c r="AZ128" s="131">
        <f t="shared" si="84"/>
        <v>0</v>
      </c>
      <c r="BA128" s="131">
        <f t="shared" si="84"/>
        <v>0</v>
      </c>
      <c r="BB128" s="131">
        <f t="shared" si="84"/>
        <v>0</v>
      </c>
      <c r="BC128" s="131">
        <f t="shared" si="84"/>
        <v>0</v>
      </c>
      <c r="BD128" s="131">
        <f t="shared" si="84"/>
        <v>0</v>
      </c>
      <c r="BE128" s="131">
        <f t="shared" si="84"/>
        <v>0</v>
      </c>
      <c r="BF128" s="131">
        <f t="shared" si="84"/>
        <v>0</v>
      </c>
      <c r="BG128" s="131">
        <f t="shared" si="84"/>
        <v>0</v>
      </c>
      <c r="BH128" s="131">
        <f t="shared" si="84"/>
        <v>0</v>
      </c>
      <c r="BI128" s="131">
        <f t="shared" si="84"/>
        <v>0</v>
      </c>
      <c r="BJ128" s="131">
        <f t="shared" si="84"/>
        <v>0</v>
      </c>
      <c r="BK128" s="131">
        <f t="shared" si="84"/>
        <v>0</v>
      </c>
      <c r="BL128" s="131">
        <f t="shared" si="84"/>
        <v>0</v>
      </c>
      <c r="BM128" s="131">
        <f t="shared" si="84"/>
        <v>0</v>
      </c>
      <c r="BN128" s="131">
        <f t="shared" si="84"/>
        <v>0</v>
      </c>
      <c r="BO128" s="131">
        <f t="shared" si="84"/>
        <v>0</v>
      </c>
      <c r="BP128" s="131">
        <f t="shared" si="84"/>
        <v>0</v>
      </c>
      <c r="BQ128" s="131">
        <f t="shared" si="84"/>
        <v>0</v>
      </c>
      <c r="BR128" s="131">
        <f t="shared" si="84"/>
        <v>0</v>
      </c>
      <c r="BS128" s="131">
        <f t="shared" si="84"/>
        <v>0</v>
      </c>
      <c r="BT128" s="131">
        <f t="shared" si="84"/>
        <v>0</v>
      </c>
      <c r="BU128" s="131">
        <f t="shared" si="84"/>
        <v>0</v>
      </c>
      <c r="BV128" s="131">
        <f t="shared" ref="BV128:DL128" si="85">IF(BV129&gt;=5,1,IF(BV129&gt;=4.5,0.9,IF(BV129&gt;=4,0.8,IF(BV129&gt;=3.5,0.7,IF(BV129&gt;=3,0.6,IF(BV129&lt;3,0))))))</f>
        <v>0</v>
      </c>
      <c r="BW128" s="131">
        <f t="shared" si="85"/>
        <v>0</v>
      </c>
      <c r="BX128" s="131">
        <f t="shared" si="85"/>
        <v>0</v>
      </c>
      <c r="BY128" s="131">
        <f t="shared" si="85"/>
        <v>0</v>
      </c>
      <c r="BZ128" s="131">
        <f t="shared" si="85"/>
        <v>0</v>
      </c>
      <c r="CA128" s="131">
        <f t="shared" si="85"/>
        <v>0</v>
      </c>
      <c r="CB128" s="131">
        <f t="shared" si="85"/>
        <v>0</v>
      </c>
      <c r="CC128" s="131">
        <f t="shared" si="85"/>
        <v>0</v>
      </c>
      <c r="CD128" s="131">
        <f t="shared" si="85"/>
        <v>0</v>
      </c>
      <c r="CE128" s="131">
        <f t="shared" si="85"/>
        <v>0</v>
      </c>
      <c r="CF128" s="131">
        <f t="shared" si="85"/>
        <v>0</v>
      </c>
      <c r="CG128" s="131">
        <f t="shared" si="85"/>
        <v>0</v>
      </c>
      <c r="CH128" s="131">
        <f t="shared" si="85"/>
        <v>0</v>
      </c>
      <c r="CI128" s="131">
        <f t="shared" si="85"/>
        <v>0</v>
      </c>
      <c r="CJ128" s="131">
        <f t="shared" si="85"/>
        <v>0</v>
      </c>
      <c r="CK128" s="131">
        <f t="shared" si="85"/>
        <v>0</v>
      </c>
      <c r="CL128" s="131">
        <f t="shared" si="85"/>
        <v>0</v>
      </c>
      <c r="CM128" s="131">
        <f t="shared" si="85"/>
        <v>0</v>
      </c>
      <c r="CN128" s="131">
        <f t="shared" si="85"/>
        <v>0</v>
      </c>
      <c r="CO128" s="131">
        <f t="shared" si="85"/>
        <v>0</v>
      </c>
      <c r="CP128" s="131">
        <f t="shared" si="85"/>
        <v>0</v>
      </c>
      <c r="CQ128" s="131">
        <f t="shared" si="85"/>
        <v>0</v>
      </c>
      <c r="CR128" s="131">
        <f t="shared" si="85"/>
        <v>0</v>
      </c>
      <c r="CS128" s="131">
        <f t="shared" si="85"/>
        <v>0</v>
      </c>
      <c r="CT128" s="131">
        <f t="shared" si="85"/>
        <v>0</v>
      </c>
      <c r="CU128" s="131">
        <f t="shared" si="85"/>
        <v>0</v>
      </c>
      <c r="CV128" s="131">
        <f t="shared" si="85"/>
        <v>0</v>
      </c>
      <c r="CW128" s="131">
        <f t="shared" si="85"/>
        <v>0</v>
      </c>
      <c r="CX128" s="131">
        <f t="shared" si="85"/>
        <v>0</v>
      </c>
      <c r="CY128" s="131">
        <f t="shared" si="85"/>
        <v>0</v>
      </c>
      <c r="CZ128" s="131">
        <f t="shared" si="85"/>
        <v>0</v>
      </c>
      <c r="DA128" s="131">
        <f t="shared" si="85"/>
        <v>0</v>
      </c>
      <c r="DB128" s="131">
        <f t="shared" si="85"/>
        <v>0</v>
      </c>
      <c r="DC128" s="131">
        <f t="shared" si="85"/>
        <v>0</v>
      </c>
      <c r="DD128" s="131">
        <f t="shared" si="85"/>
        <v>0</v>
      </c>
      <c r="DE128" s="131">
        <f t="shared" si="85"/>
        <v>0</v>
      </c>
      <c r="DF128" s="131">
        <f t="shared" si="85"/>
        <v>0</v>
      </c>
      <c r="DG128" s="131">
        <f t="shared" si="85"/>
        <v>0</v>
      </c>
      <c r="DH128" s="131">
        <f t="shared" si="85"/>
        <v>0</v>
      </c>
      <c r="DI128" s="131">
        <f t="shared" si="85"/>
        <v>0</v>
      </c>
      <c r="DJ128" s="131">
        <f t="shared" si="85"/>
        <v>0</v>
      </c>
      <c r="DK128" s="131">
        <f t="shared" si="85"/>
        <v>0</v>
      </c>
      <c r="DL128" s="131">
        <f t="shared" si="85"/>
        <v>0</v>
      </c>
    </row>
    <row r="129" spans="1:116" ht="123.75" customHeight="1">
      <c r="A129" s="685"/>
      <c r="B129" s="341" t="s">
        <v>765</v>
      </c>
      <c r="C129" s="342"/>
      <c r="D129" s="342"/>
      <c r="E129" s="342"/>
      <c r="F129" s="343"/>
      <c r="G129" s="735"/>
      <c r="H129" s="328" t="s">
        <v>68</v>
      </c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  <c r="AG129" s="329"/>
      <c r="AH129" s="329"/>
      <c r="AI129" s="329"/>
      <c r="AJ129" s="329"/>
      <c r="AK129" s="329"/>
      <c r="AL129" s="329"/>
      <c r="AM129" s="329"/>
      <c r="AN129" s="329"/>
      <c r="AO129" s="329"/>
      <c r="AP129" s="329"/>
      <c r="AQ129" s="329"/>
      <c r="AR129" s="329"/>
      <c r="AS129" s="329"/>
      <c r="AT129" s="329"/>
      <c r="AU129" s="329"/>
      <c r="AV129" s="329"/>
      <c r="AW129" s="329"/>
      <c r="AX129" s="329"/>
      <c r="AY129" s="329"/>
      <c r="AZ129" s="329"/>
      <c r="BA129" s="329"/>
      <c r="BB129" s="329"/>
      <c r="BC129" s="329"/>
      <c r="BD129" s="329"/>
      <c r="BE129" s="329"/>
      <c r="BF129" s="329"/>
      <c r="BG129" s="329"/>
      <c r="BH129" s="329"/>
      <c r="BI129" s="329"/>
      <c r="BJ129" s="329"/>
      <c r="BK129" s="329"/>
      <c r="BL129" s="329"/>
      <c r="BM129" s="329"/>
      <c r="BN129" s="329"/>
      <c r="BO129" s="329"/>
      <c r="BP129" s="329"/>
      <c r="BQ129" s="329"/>
      <c r="BR129" s="329"/>
      <c r="BS129" s="329"/>
      <c r="BT129" s="329"/>
      <c r="BU129" s="329"/>
      <c r="BV129" s="329"/>
      <c r="BW129" s="329"/>
      <c r="BX129" s="329"/>
      <c r="BY129" s="329"/>
      <c r="BZ129" s="329"/>
      <c r="CA129" s="329"/>
      <c r="CB129" s="329"/>
      <c r="CC129" s="329"/>
      <c r="CD129" s="329"/>
      <c r="CE129" s="329"/>
      <c r="CF129" s="329"/>
      <c r="CG129" s="329"/>
      <c r="CH129" s="329"/>
      <c r="CI129" s="329"/>
      <c r="CJ129" s="329"/>
      <c r="CK129" s="329"/>
      <c r="CL129" s="329"/>
      <c r="CM129" s="329"/>
      <c r="CN129" s="329"/>
      <c r="CO129" s="329"/>
      <c r="CP129" s="329"/>
      <c r="CQ129" s="329"/>
      <c r="CR129" s="329"/>
      <c r="CS129" s="329"/>
      <c r="CT129" s="329"/>
      <c r="CU129" s="329"/>
      <c r="CV129" s="329"/>
      <c r="CW129" s="329"/>
      <c r="CX129" s="329"/>
      <c r="CY129" s="329"/>
      <c r="CZ129" s="329"/>
      <c r="DA129" s="329"/>
      <c r="DB129" s="329"/>
      <c r="DC129" s="329"/>
      <c r="DD129" s="329"/>
      <c r="DE129" s="329"/>
      <c r="DF129" s="329"/>
      <c r="DG129" s="329"/>
      <c r="DH129" s="329"/>
      <c r="DI129" s="329"/>
      <c r="DJ129" s="329"/>
      <c r="DK129" s="329"/>
      <c r="DL129" s="329"/>
    </row>
    <row r="130" spans="1:116" ht="48.75" customHeight="1">
      <c r="A130" s="684" t="s">
        <v>766</v>
      </c>
      <c r="B130" s="691" t="s">
        <v>767</v>
      </c>
      <c r="C130" s="692"/>
      <c r="D130" s="692"/>
      <c r="E130" s="692"/>
      <c r="F130" s="693"/>
      <c r="G130" s="740" t="s">
        <v>31</v>
      </c>
      <c r="H130" s="324">
        <v>1</v>
      </c>
      <c r="I130" s="131">
        <f>IF(I131&gt;=2.5,1,IF(I131&gt;=2,0.9,IF(I131&gt;=1.5,0.8,IF(I131&gt;=1,0.7,IF(I131&gt;=0.5,0.6,IF(I131&lt;0.5,0))))))</f>
        <v>0</v>
      </c>
      <c r="J130" s="131">
        <f t="shared" ref="J130:BU130" si="86">IF(J131&gt;=2.5,1,IF(J131&gt;=2,0.9,IF(J131&gt;=1.5,0.8,IF(J131&gt;=1,0.7,IF(J131&gt;=0.5,0.6,IF(J131&lt;0.5,0))))))</f>
        <v>0</v>
      </c>
      <c r="K130" s="131">
        <f t="shared" si="86"/>
        <v>0</v>
      </c>
      <c r="L130" s="131">
        <f t="shared" si="86"/>
        <v>0</v>
      </c>
      <c r="M130" s="131">
        <f t="shared" si="86"/>
        <v>0</v>
      </c>
      <c r="N130" s="131">
        <f t="shared" si="86"/>
        <v>0</v>
      </c>
      <c r="O130" s="131">
        <f t="shared" si="86"/>
        <v>0</v>
      </c>
      <c r="P130" s="131">
        <f t="shared" si="86"/>
        <v>0</v>
      </c>
      <c r="Q130" s="131">
        <f t="shared" si="86"/>
        <v>0</v>
      </c>
      <c r="R130" s="131">
        <f t="shared" si="86"/>
        <v>0</v>
      </c>
      <c r="S130" s="131">
        <f t="shared" si="86"/>
        <v>0</v>
      </c>
      <c r="T130" s="131">
        <f t="shared" si="86"/>
        <v>0</v>
      </c>
      <c r="U130" s="131">
        <f t="shared" si="86"/>
        <v>0</v>
      </c>
      <c r="V130" s="131">
        <f t="shared" si="86"/>
        <v>0</v>
      </c>
      <c r="W130" s="131">
        <f t="shared" si="86"/>
        <v>0</v>
      </c>
      <c r="X130" s="131">
        <f t="shared" si="86"/>
        <v>0</v>
      </c>
      <c r="Y130" s="131">
        <f t="shared" si="86"/>
        <v>0</v>
      </c>
      <c r="Z130" s="131">
        <f t="shared" si="86"/>
        <v>0</v>
      </c>
      <c r="AA130" s="131">
        <f t="shared" si="86"/>
        <v>0</v>
      </c>
      <c r="AB130" s="131">
        <f t="shared" si="86"/>
        <v>0</v>
      </c>
      <c r="AC130" s="131">
        <f t="shared" si="86"/>
        <v>0</v>
      </c>
      <c r="AD130" s="131">
        <f t="shared" si="86"/>
        <v>0</v>
      </c>
      <c r="AE130" s="131">
        <f t="shared" si="86"/>
        <v>0</v>
      </c>
      <c r="AF130" s="131">
        <f t="shared" si="86"/>
        <v>0</v>
      </c>
      <c r="AG130" s="131">
        <f t="shared" si="86"/>
        <v>0</v>
      </c>
      <c r="AH130" s="131">
        <f t="shared" si="86"/>
        <v>0</v>
      </c>
      <c r="AI130" s="131">
        <f t="shared" si="86"/>
        <v>0</v>
      </c>
      <c r="AJ130" s="131">
        <f t="shared" si="86"/>
        <v>0</v>
      </c>
      <c r="AK130" s="131">
        <f t="shared" si="86"/>
        <v>0</v>
      </c>
      <c r="AL130" s="131">
        <f t="shared" si="86"/>
        <v>0</v>
      </c>
      <c r="AM130" s="131">
        <f t="shared" si="86"/>
        <v>0</v>
      </c>
      <c r="AN130" s="131">
        <f t="shared" si="86"/>
        <v>0</v>
      </c>
      <c r="AO130" s="131">
        <f t="shared" si="86"/>
        <v>0</v>
      </c>
      <c r="AP130" s="131">
        <f t="shared" si="86"/>
        <v>0</v>
      </c>
      <c r="AQ130" s="131">
        <f t="shared" si="86"/>
        <v>0</v>
      </c>
      <c r="AR130" s="131">
        <f t="shared" si="86"/>
        <v>0</v>
      </c>
      <c r="AS130" s="131">
        <f t="shared" si="86"/>
        <v>0</v>
      </c>
      <c r="AT130" s="131">
        <f t="shared" si="86"/>
        <v>0</v>
      </c>
      <c r="AU130" s="131">
        <f t="shared" si="86"/>
        <v>0</v>
      </c>
      <c r="AV130" s="131">
        <f t="shared" si="86"/>
        <v>0</v>
      </c>
      <c r="AW130" s="131">
        <f t="shared" si="86"/>
        <v>0</v>
      </c>
      <c r="AX130" s="131">
        <f t="shared" si="86"/>
        <v>0</v>
      </c>
      <c r="AY130" s="131">
        <f t="shared" si="86"/>
        <v>0</v>
      </c>
      <c r="AZ130" s="131">
        <f t="shared" si="86"/>
        <v>0</v>
      </c>
      <c r="BA130" s="131">
        <f t="shared" si="86"/>
        <v>0</v>
      </c>
      <c r="BB130" s="131">
        <f t="shared" si="86"/>
        <v>0</v>
      </c>
      <c r="BC130" s="131">
        <f t="shared" si="86"/>
        <v>0</v>
      </c>
      <c r="BD130" s="131">
        <f t="shared" si="86"/>
        <v>0</v>
      </c>
      <c r="BE130" s="131">
        <f t="shared" si="86"/>
        <v>0</v>
      </c>
      <c r="BF130" s="131">
        <f t="shared" si="86"/>
        <v>0</v>
      </c>
      <c r="BG130" s="131">
        <f t="shared" si="86"/>
        <v>0</v>
      </c>
      <c r="BH130" s="131">
        <f t="shared" si="86"/>
        <v>0</v>
      </c>
      <c r="BI130" s="131">
        <f t="shared" si="86"/>
        <v>0</v>
      </c>
      <c r="BJ130" s="131">
        <f t="shared" si="86"/>
        <v>0</v>
      </c>
      <c r="BK130" s="131">
        <f t="shared" si="86"/>
        <v>0</v>
      </c>
      <c r="BL130" s="131">
        <f t="shared" si="86"/>
        <v>0</v>
      </c>
      <c r="BM130" s="131">
        <f t="shared" si="86"/>
        <v>0</v>
      </c>
      <c r="BN130" s="131">
        <f t="shared" si="86"/>
        <v>0</v>
      </c>
      <c r="BO130" s="131">
        <f t="shared" si="86"/>
        <v>0</v>
      </c>
      <c r="BP130" s="131">
        <f t="shared" si="86"/>
        <v>0</v>
      </c>
      <c r="BQ130" s="131">
        <f t="shared" si="86"/>
        <v>0</v>
      </c>
      <c r="BR130" s="131">
        <f t="shared" si="86"/>
        <v>0</v>
      </c>
      <c r="BS130" s="131">
        <f t="shared" si="86"/>
        <v>0</v>
      </c>
      <c r="BT130" s="131">
        <f t="shared" si="86"/>
        <v>0</v>
      </c>
      <c r="BU130" s="131">
        <f t="shared" si="86"/>
        <v>0</v>
      </c>
      <c r="BV130" s="131">
        <f t="shared" ref="BV130:DL130" si="87">IF(BV131&gt;=2.5,1,IF(BV131&gt;=2,0.9,IF(BV131&gt;=1.5,0.8,IF(BV131&gt;=1,0.7,IF(BV131&gt;=0.5,0.6,IF(BV131&lt;0.5,0))))))</f>
        <v>0</v>
      </c>
      <c r="BW130" s="131">
        <f t="shared" si="87"/>
        <v>0</v>
      </c>
      <c r="BX130" s="131">
        <f t="shared" si="87"/>
        <v>0</v>
      </c>
      <c r="BY130" s="131">
        <f t="shared" si="87"/>
        <v>0</v>
      </c>
      <c r="BZ130" s="131">
        <f t="shared" si="87"/>
        <v>0</v>
      </c>
      <c r="CA130" s="131">
        <f t="shared" si="87"/>
        <v>0</v>
      </c>
      <c r="CB130" s="131">
        <f t="shared" si="87"/>
        <v>0</v>
      </c>
      <c r="CC130" s="131">
        <f t="shared" si="87"/>
        <v>0</v>
      </c>
      <c r="CD130" s="131">
        <f t="shared" si="87"/>
        <v>0</v>
      </c>
      <c r="CE130" s="131">
        <f t="shared" si="87"/>
        <v>0</v>
      </c>
      <c r="CF130" s="131">
        <f t="shared" si="87"/>
        <v>0</v>
      </c>
      <c r="CG130" s="131">
        <f t="shared" si="87"/>
        <v>0</v>
      </c>
      <c r="CH130" s="131">
        <f t="shared" si="87"/>
        <v>0</v>
      </c>
      <c r="CI130" s="131">
        <f t="shared" si="87"/>
        <v>0</v>
      </c>
      <c r="CJ130" s="131">
        <f t="shared" si="87"/>
        <v>0</v>
      </c>
      <c r="CK130" s="131">
        <f t="shared" si="87"/>
        <v>0</v>
      </c>
      <c r="CL130" s="131">
        <f t="shared" si="87"/>
        <v>0</v>
      </c>
      <c r="CM130" s="131">
        <f t="shared" si="87"/>
        <v>0</v>
      </c>
      <c r="CN130" s="131">
        <f t="shared" si="87"/>
        <v>0</v>
      </c>
      <c r="CO130" s="131">
        <f t="shared" si="87"/>
        <v>0</v>
      </c>
      <c r="CP130" s="131">
        <f t="shared" si="87"/>
        <v>0</v>
      </c>
      <c r="CQ130" s="131">
        <f t="shared" si="87"/>
        <v>0</v>
      </c>
      <c r="CR130" s="131">
        <f t="shared" si="87"/>
        <v>0</v>
      </c>
      <c r="CS130" s="131">
        <f t="shared" si="87"/>
        <v>0</v>
      </c>
      <c r="CT130" s="131">
        <f t="shared" si="87"/>
        <v>0</v>
      </c>
      <c r="CU130" s="131">
        <f t="shared" si="87"/>
        <v>0</v>
      </c>
      <c r="CV130" s="131">
        <f t="shared" si="87"/>
        <v>0</v>
      </c>
      <c r="CW130" s="131">
        <f t="shared" si="87"/>
        <v>0</v>
      </c>
      <c r="CX130" s="131">
        <f t="shared" si="87"/>
        <v>0</v>
      </c>
      <c r="CY130" s="131">
        <f t="shared" si="87"/>
        <v>0</v>
      </c>
      <c r="CZ130" s="131">
        <f t="shared" si="87"/>
        <v>0</v>
      </c>
      <c r="DA130" s="131">
        <f t="shared" si="87"/>
        <v>0</v>
      </c>
      <c r="DB130" s="131">
        <f t="shared" si="87"/>
        <v>0</v>
      </c>
      <c r="DC130" s="131">
        <f t="shared" si="87"/>
        <v>0</v>
      </c>
      <c r="DD130" s="131">
        <f t="shared" si="87"/>
        <v>0</v>
      </c>
      <c r="DE130" s="131">
        <f t="shared" si="87"/>
        <v>0</v>
      </c>
      <c r="DF130" s="131">
        <f t="shared" si="87"/>
        <v>0</v>
      </c>
      <c r="DG130" s="131">
        <f t="shared" si="87"/>
        <v>0</v>
      </c>
      <c r="DH130" s="131">
        <f t="shared" si="87"/>
        <v>0</v>
      </c>
      <c r="DI130" s="131">
        <f t="shared" si="87"/>
        <v>0</v>
      </c>
      <c r="DJ130" s="131">
        <f t="shared" si="87"/>
        <v>0</v>
      </c>
      <c r="DK130" s="131">
        <f t="shared" si="87"/>
        <v>0</v>
      </c>
      <c r="DL130" s="131">
        <f t="shared" si="87"/>
        <v>0</v>
      </c>
    </row>
    <row r="131" spans="1:116" ht="120">
      <c r="A131" s="685"/>
      <c r="B131" s="341" t="s">
        <v>768</v>
      </c>
      <c r="C131" s="342"/>
      <c r="D131" s="342"/>
      <c r="E131" s="342"/>
      <c r="F131" s="343"/>
      <c r="G131" s="741"/>
      <c r="H131" s="328" t="s">
        <v>68</v>
      </c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K131" s="329"/>
      <c r="AL131" s="329"/>
      <c r="AM131" s="329"/>
      <c r="AN131" s="329"/>
      <c r="AO131" s="329"/>
      <c r="AP131" s="329"/>
      <c r="AQ131" s="329"/>
      <c r="AR131" s="329"/>
      <c r="AS131" s="329"/>
      <c r="AT131" s="329"/>
      <c r="AU131" s="329"/>
      <c r="AV131" s="329"/>
      <c r="AW131" s="329"/>
      <c r="AX131" s="329"/>
      <c r="AY131" s="329"/>
      <c r="AZ131" s="329"/>
      <c r="BA131" s="329"/>
      <c r="BB131" s="329"/>
      <c r="BC131" s="329"/>
      <c r="BD131" s="329"/>
      <c r="BE131" s="329"/>
      <c r="BF131" s="329"/>
      <c r="BG131" s="329"/>
      <c r="BH131" s="329"/>
      <c r="BI131" s="329"/>
      <c r="BJ131" s="329"/>
      <c r="BK131" s="329"/>
      <c r="BL131" s="329"/>
      <c r="BM131" s="329"/>
      <c r="BN131" s="329"/>
      <c r="BO131" s="329"/>
      <c r="BP131" s="329"/>
      <c r="BQ131" s="329"/>
      <c r="BR131" s="329"/>
      <c r="BS131" s="329"/>
      <c r="BT131" s="329"/>
      <c r="BU131" s="329"/>
      <c r="BV131" s="329"/>
      <c r="BW131" s="329"/>
      <c r="BX131" s="329"/>
      <c r="BY131" s="329"/>
      <c r="BZ131" s="329"/>
      <c r="CA131" s="329"/>
      <c r="CB131" s="329"/>
      <c r="CC131" s="329"/>
      <c r="CD131" s="329"/>
      <c r="CE131" s="329"/>
      <c r="CF131" s="329"/>
      <c r="CG131" s="329"/>
      <c r="CH131" s="329"/>
      <c r="CI131" s="329"/>
      <c r="CJ131" s="329"/>
      <c r="CK131" s="329"/>
      <c r="CL131" s="329"/>
      <c r="CM131" s="329"/>
      <c r="CN131" s="329"/>
      <c r="CO131" s="329"/>
      <c r="CP131" s="329"/>
      <c r="CQ131" s="329"/>
      <c r="CR131" s="329"/>
      <c r="CS131" s="329"/>
      <c r="CT131" s="329"/>
      <c r="CU131" s="329"/>
      <c r="CV131" s="329"/>
      <c r="CW131" s="329"/>
      <c r="CX131" s="329"/>
      <c r="CY131" s="329"/>
      <c r="CZ131" s="329"/>
      <c r="DA131" s="329"/>
      <c r="DB131" s="329"/>
      <c r="DC131" s="329"/>
      <c r="DD131" s="329"/>
      <c r="DE131" s="329"/>
      <c r="DF131" s="329"/>
      <c r="DG131" s="329"/>
      <c r="DH131" s="329"/>
      <c r="DI131" s="329"/>
      <c r="DJ131" s="329"/>
      <c r="DK131" s="329"/>
      <c r="DL131" s="329"/>
    </row>
    <row r="132" spans="1:116" ht="24">
      <c r="A132" s="684" t="s">
        <v>769</v>
      </c>
      <c r="B132" s="691" t="s">
        <v>770</v>
      </c>
      <c r="C132" s="692"/>
      <c r="D132" s="692"/>
      <c r="E132" s="692"/>
      <c r="F132" s="693"/>
      <c r="G132" s="734" t="s">
        <v>771</v>
      </c>
      <c r="H132" s="324">
        <v>1</v>
      </c>
      <c r="I132" s="131">
        <f>IF(I133&gt;=60,1,IF(I133&lt;60,0))</f>
        <v>0</v>
      </c>
      <c r="J132" s="131">
        <f t="shared" ref="J132:BU132" si="88">IF(J133&gt;=60,1,IF(J133&lt;60,0))</f>
        <v>0</v>
      </c>
      <c r="K132" s="131">
        <f t="shared" si="88"/>
        <v>0</v>
      </c>
      <c r="L132" s="131">
        <f t="shared" si="88"/>
        <v>0</v>
      </c>
      <c r="M132" s="131">
        <f t="shared" si="88"/>
        <v>0</v>
      </c>
      <c r="N132" s="131">
        <f t="shared" si="88"/>
        <v>0</v>
      </c>
      <c r="O132" s="131">
        <f t="shared" si="88"/>
        <v>0</v>
      </c>
      <c r="P132" s="131">
        <f t="shared" si="88"/>
        <v>0</v>
      </c>
      <c r="Q132" s="131">
        <f t="shared" si="88"/>
        <v>0</v>
      </c>
      <c r="R132" s="131">
        <f t="shared" si="88"/>
        <v>0</v>
      </c>
      <c r="S132" s="131">
        <f t="shared" si="88"/>
        <v>0</v>
      </c>
      <c r="T132" s="131">
        <f t="shared" si="88"/>
        <v>0</v>
      </c>
      <c r="U132" s="131">
        <f t="shared" si="88"/>
        <v>0</v>
      </c>
      <c r="V132" s="131">
        <f t="shared" si="88"/>
        <v>0</v>
      </c>
      <c r="W132" s="131">
        <f t="shared" si="88"/>
        <v>0</v>
      </c>
      <c r="X132" s="131">
        <f t="shared" si="88"/>
        <v>0</v>
      </c>
      <c r="Y132" s="131">
        <f t="shared" si="88"/>
        <v>0</v>
      </c>
      <c r="Z132" s="131">
        <f t="shared" si="88"/>
        <v>0</v>
      </c>
      <c r="AA132" s="131">
        <f t="shared" si="88"/>
        <v>0</v>
      </c>
      <c r="AB132" s="131">
        <f t="shared" si="88"/>
        <v>0</v>
      </c>
      <c r="AC132" s="131">
        <f t="shared" si="88"/>
        <v>0</v>
      </c>
      <c r="AD132" s="131">
        <f t="shared" si="88"/>
        <v>0</v>
      </c>
      <c r="AE132" s="131">
        <f t="shared" si="88"/>
        <v>0</v>
      </c>
      <c r="AF132" s="131">
        <f t="shared" si="88"/>
        <v>0</v>
      </c>
      <c r="AG132" s="131">
        <f t="shared" si="88"/>
        <v>0</v>
      </c>
      <c r="AH132" s="131">
        <f t="shared" si="88"/>
        <v>0</v>
      </c>
      <c r="AI132" s="131">
        <f t="shared" si="88"/>
        <v>0</v>
      </c>
      <c r="AJ132" s="131">
        <f t="shared" si="88"/>
        <v>0</v>
      </c>
      <c r="AK132" s="131">
        <f t="shared" si="88"/>
        <v>0</v>
      </c>
      <c r="AL132" s="131">
        <f t="shared" si="88"/>
        <v>0</v>
      </c>
      <c r="AM132" s="131">
        <f t="shared" si="88"/>
        <v>0</v>
      </c>
      <c r="AN132" s="131">
        <f t="shared" si="88"/>
        <v>0</v>
      </c>
      <c r="AO132" s="131">
        <f t="shared" si="88"/>
        <v>0</v>
      </c>
      <c r="AP132" s="131">
        <f t="shared" si="88"/>
        <v>0</v>
      </c>
      <c r="AQ132" s="131">
        <f t="shared" si="88"/>
        <v>0</v>
      </c>
      <c r="AR132" s="131">
        <f t="shared" si="88"/>
        <v>0</v>
      </c>
      <c r="AS132" s="131">
        <f t="shared" si="88"/>
        <v>0</v>
      </c>
      <c r="AT132" s="131">
        <f t="shared" si="88"/>
        <v>0</v>
      </c>
      <c r="AU132" s="131">
        <f t="shared" si="88"/>
        <v>0</v>
      </c>
      <c r="AV132" s="131">
        <f t="shared" si="88"/>
        <v>0</v>
      </c>
      <c r="AW132" s="131">
        <f t="shared" si="88"/>
        <v>0</v>
      </c>
      <c r="AX132" s="131">
        <f t="shared" si="88"/>
        <v>0</v>
      </c>
      <c r="AY132" s="131">
        <f t="shared" si="88"/>
        <v>0</v>
      </c>
      <c r="AZ132" s="131">
        <f t="shared" si="88"/>
        <v>0</v>
      </c>
      <c r="BA132" s="131">
        <f t="shared" si="88"/>
        <v>0</v>
      </c>
      <c r="BB132" s="131">
        <f t="shared" si="88"/>
        <v>0</v>
      </c>
      <c r="BC132" s="131">
        <f t="shared" si="88"/>
        <v>0</v>
      </c>
      <c r="BD132" s="131">
        <f t="shared" si="88"/>
        <v>0</v>
      </c>
      <c r="BE132" s="131">
        <f t="shared" si="88"/>
        <v>0</v>
      </c>
      <c r="BF132" s="131">
        <f t="shared" si="88"/>
        <v>0</v>
      </c>
      <c r="BG132" s="131">
        <f t="shared" si="88"/>
        <v>0</v>
      </c>
      <c r="BH132" s="131">
        <f t="shared" si="88"/>
        <v>0</v>
      </c>
      <c r="BI132" s="131">
        <f t="shared" si="88"/>
        <v>0</v>
      </c>
      <c r="BJ132" s="131">
        <f t="shared" si="88"/>
        <v>0</v>
      </c>
      <c r="BK132" s="131">
        <f t="shared" si="88"/>
        <v>0</v>
      </c>
      <c r="BL132" s="131">
        <f t="shared" si="88"/>
        <v>0</v>
      </c>
      <c r="BM132" s="131">
        <f t="shared" si="88"/>
        <v>0</v>
      </c>
      <c r="BN132" s="131">
        <f t="shared" si="88"/>
        <v>0</v>
      </c>
      <c r="BO132" s="131">
        <f t="shared" si="88"/>
        <v>0</v>
      </c>
      <c r="BP132" s="131">
        <f t="shared" si="88"/>
        <v>0</v>
      </c>
      <c r="BQ132" s="131">
        <f t="shared" si="88"/>
        <v>0</v>
      </c>
      <c r="BR132" s="131">
        <f t="shared" si="88"/>
        <v>0</v>
      </c>
      <c r="BS132" s="131">
        <f t="shared" si="88"/>
        <v>0</v>
      </c>
      <c r="BT132" s="131">
        <f t="shared" si="88"/>
        <v>0</v>
      </c>
      <c r="BU132" s="131">
        <f t="shared" si="88"/>
        <v>0</v>
      </c>
      <c r="BV132" s="131">
        <f t="shared" ref="BV132:DL132" si="89">IF(BV133&gt;=60,1,IF(BV133&lt;60,0))</f>
        <v>0</v>
      </c>
      <c r="BW132" s="131">
        <f t="shared" si="89"/>
        <v>0</v>
      </c>
      <c r="BX132" s="131">
        <f t="shared" si="89"/>
        <v>0</v>
      </c>
      <c r="BY132" s="131">
        <f t="shared" si="89"/>
        <v>0</v>
      </c>
      <c r="BZ132" s="131">
        <f t="shared" si="89"/>
        <v>0</v>
      </c>
      <c r="CA132" s="131">
        <f t="shared" si="89"/>
        <v>0</v>
      </c>
      <c r="CB132" s="131">
        <f t="shared" si="89"/>
        <v>0</v>
      </c>
      <c r="CC132" s="131">
        <f t="shared" si="89"/>
        <v>0</v>
      </c>
      <c r="CD132" s="131">
        <f t="shared" si="89"/>
        <v>0</v>
      </c>
      <c r="CE132" s="131">
        <f t="shared" si="89"/>
        <v>0</v>
      </c>
      <c r="CF132" s="131">
        <f t="shared" si="89"/>
        <v>0</v>
      </c>
      <c r="CG132" s="131">
        <f t="shared" si="89"/>
        <v>0</v>
      </c>
      <c r="CH132" s="131">
        <f t="shared" si="89"/>
        <v>0</v>
      </c>
      <c r="CI132" s="131">
        <f t="shared" si="89"/>
        <v>0</v>
      </c>
      <c r="CJ132" s="131">
        <f t="shared" si="89"/>
        <v>0</v>
      </c>
      <c r="CK132" s="131">
        <f t="shared" si="89"/>
        <v>0</v>
      </c>
      <c r="CL132" s="131">
        <f t="shared" si="89"/>
        <v>0</v>
      </c>
      <c r="CM132" s="131">
        <f t="shared" si="89"/>
        <v>0</v>
      </c>
      <c r="CN132" s="131">
        <f t="shared" si="89"/>
        <v>0</v>
      </c>
      <c r="CO132" s="131">
        <f t="shared" si="89"/>
        <v>0</v>
      </c>
      <c r="CP132" s="131">
        <f t="shared" si="89"/>
        <v>0</v>
      </c>
      <c r="CQ132" s="131">
        <f t="shared" si="89"/>
        <v>0</v>
      </c>
      <c r="CR132" s="131">
        <f t="shared" si="89"/>
        <v>0</v>
      </c>
      <c r="CS132" s="131">
        <f t="shared" si="89"/>
        <v>0</v>
      </c>
      <c r="CT132" s="131">
        <f t="shared" si="89"/>
        <v>0</v>
      </c>
      <c r="CU132" s="131">
        <f t="shared" si="89"/>
        <v>0</v>
      </c>
      <c r="CV132" s="131">
        <f t="shared" si="89"/>
        <v>0</v>
      </c>
      <c r="CW132" s="131">
        <f t="shared" si="89"/>
        <v>0</v>
      </c>
      <c r="CX132" s="131">
        <f t="shared" si="89"/>
        <v>0</v>
      </c>
      <c r="CY132" s="131">
        <f t="shared" si="89"/>
        <v>0</v>
      </c>
      <c r="CZ132" s="131">
        <f t="shared" si="89"/>
        <v>0</v>
      </c>
      <c r="DA132" s="131">
        <f t="shared" si="89"/>
        <v>0</v>
      </c>
      <c r="DB132" s="131">
        <f t="shared" si="89"/>
        <v>0</v>
      </c>
      <c r="DC132" s="131">
        <f t="shared" si="89"/>
        <v>0</v>
      </c>
      <c r="DD132" s="131">
        <f t="shared" si="89"/>
        <v>0</v>
      </c>
      <c r="DE132" s="131">
        <f t="shared" si="89"/>
        <v>0</v>
      </c>
      <c r="DF132" s="131">
        <f t="shared" si="89"/>
        <v>0</v>
      </c>
      <c r="DG132" s="131">
        <f t="shared" si="89"/>
        <v>0</v>
      </c>
      <c r="DH132" s="131">
        <f t="shared" si="89"/>
        <v>0</v>
      </c>
      <c r="DI132" s="131">
        <f t="shared" si="89"/>
        <v>0</v>
      </c>
      <c r="DJ132" s="131">
        <f t="shared" si="89"/>
        <v>0</v>
      </c>
      <c r="DK132" s="131">
        <f t="shared" si="89"/>
        <v>0</v>
      </c>
      <c r="DL132" s="131">
        <f t="shared" si="89"/>
        <v>0</v>
      </c>
    </row>
    <row r="133" spans="1:116" ht="48">
      <c r="A133" s="685"/>
      <c r="B133" s="341" t="s">
        <v>772</v>
      </c>
      <c r="C133" s="342"/>
      <c r="D133" s="342"/>
      <c r="E133" s="342"/>
      <c r="F133" s="343"/>
      <c r="G133" s="735"/>
      <c r="H133" s="328" t="s">
        <v>68</v>
      </c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329"/>
      <c r="AJ133" s="329"/>
      <c r="AK133" s="329"/>
      <c r="AL133" s="329"/>
      <c r="AM133" s="329"/>
      <c r="AN133" s="329"/>
      <c r="AO133" s="329"/>
      <c r="AP133" s="329"/>
      <c r="AQ133" s="329"/>
      <c r="AR133" s="329"/>
      <c r="AS133" s="329"/>
      <c r="AT133" s="329"/>
      <c r="AU133" s="329"/>
      <c r="AV133" s="329"/>
      <c r="AW133" s="329"/>
      <c r="AX133" s="329"/>
      <c r="AY133" s="329"/>
      <c r="AZ133" s="329"/>
      <c r="BA133" s="329"/>
      <c r="BB133" s="329"/>
      <c r="BC133" s="329"/>
      <c r="BD133" s="329"/>
      <c r="BE133" s="329"/>
      <c r="BF133" s="329"/>
      <c r="BG133" s="329"/>
      <c r="BH133" s="329"/>
      <c r="BI133" s="329"/>
      <c r="BJ133" s="329"/>
      <c r="BK133" s="329"/>
      <c r="BL133" s="329"/>
      <c r="BM133" s="329"/>
      <c r="BN133" s="329"/>
      <c r="BO133" s="329"/>
      <c r="BP133" s="329"/>
      <c r="BQ133" s="329"/>
      <c r="BR133" s="329"/>
      <c r="BS133" s="329"/>
      <c r="BT133" s="329"/>
      <c r="BU133" s="329"/>
      <c r="BV133" s="329"/>
      <c r="BW133" s="329"/>
      <c r="BX133" s="329"/>
      <c r="BY133" s="329"/>
      <c r="BZ133" s="329"/>
      <c r="CA133" s="329"/>
      <c r="CB133" s="329"/>
      <c r="CC133" s="329"/>
      <c r="CD133" s="329"/>
      <c r="CE133" s="329"/>
      <c r="CF133" s="329"/>
      <c r="CG133" s="329"/>
      <c r="CH133" s="329"/>
      <c r="CI133" s="329"/>
      <c r="CJ133" s="329"/>
      <c r="CK133" s="329"/>
      <c r="CL133" s="329"/>
      <c r="CM133" s="329"/>
      <c r="CN133" s="329"/>
      <c r="CO133" s="329"/>
      <c r="CP133" s="329"/>
      <c r="CQ133" s="329"/>
      <c r="CR133" s="329"/>
      <c r="CS133" s="329"/>
      <c r="CT133" s="329"/>
      <c r="CU133" s="329"/>
      <c r="CV133" s="329"/>
      <c r="CW133" s="329"/>
      <c r="CX133" s="329"/>
      <c r="CY133" s="329"/>
      <c r="CZ133" s="329"/>
      <c r="DA133" s="329"/>
      <c r="DB133" s="329"/>
      <c r="DC133" s="329"/>
      <c r="DD133" s="329"/>
      <c r="DE133" s="329"/>
      <c r="DF133" s="329"/>
      <c r="DG133" s="329"/>
      <c r="DH133" s="329"/>
      <c r="DI133" s="329"/>
      <c r="DJ133" s="329"/>
      <c r="DK133" s="329"/>
      <c r="DL133" s="329"/>
    </row>
    <row r="134" spans="1:116" ht="23.25" customHeight="1">
      <c r="A134" s="324" t="s">
        <v>773</v>
      </c>
      <c r="B134" s="691" t="s">
        <v>774</v>
      </c>
      <c r="C134" s="692"/>
      <c r="D134" s="692"/>
      <c r="E134" s="692"/>
      <c r="F134" s="693"/>
      <c r="G134" s="352"/>
      <c r="H134" s="324">
        <v>2</v>
      </c>
      <c r="I134" s="131">
        <f>I135+I137</f>
        <v>2</v>
      </c>
      <c r="J134" s="131">
        <f t="shared" ref="J134:BU134" si="90">J135+J137</f>
        <v>2</v>
      </c>
      <c r="K134" s="131">
        <f t="shared" si="90"/>
        <v>2</v>
      </c>
      <c r="L134" s="131">
        <f t="shared" si="90"/>
        <v>2</v>
      </c>
      <c r="M134" s="131">
        <f t="shared" si="90"/>
        <v>2</v>
      </c>
      <c r="N134" s="131">
        <f t="shared" si="90"/>
        <v>2</v>
      </c>
      <c r="O134" s="131">
        <f t="shared" si="90"/>
        <v>2</v>
      </c>
      <c r="P134" s="131">
        <f t="shared" si="90"/>
        <v>2</v>
      </c>
      <c r="Q134" s="131">
        <f t="shared" si="90"/>
        <v>2</v>
      </c>
      <c r="R134" s="131">
        <f t="shared" si="90"/>
        <v>2</v>
      </c>
      <c r="S134" s="131">
        <f t="shared" si="90"/>
        <v>2</v>
      </c>
      <c r="T134" s="131">
        <f t="shared" si="90"/>
        <v>2</v>
      </c>
      <c r="U134" s="131">
        <f t="shared" si="90"/>
        <v>2</v>
      </c>
      <c r="V134" s="131">
        <f t="shared" si="90"/>
        <v>2</v>
      </c>
      <c r="W134" s="131">
        <f t="shared" si="90"/>
        <v>2</v>
      </c>
      <c r="X134" s="131">
        <f t="shared" si="90"/>
        <v>2</v>
      </c>
      <c r="Y134" s="131">
        <f t="shared" si="90"/>
        <v>2</v>
      </c>
      <c r="Z134" s="131">
        <f t="shared" si="90"/>
        <v>2</v>
      </c>
      <c r="AA134" s="131">
        <f t="shared" si="90"/>
        <v>2</v>
      </c>
      <c r="AB134" s="131">
        <f t="shared" si="90"/>
        <v>2</v>
      </c>
      <c r="AC134" s="131">
        <f t="shared" si="90"/>
        <v>2</v>
      </c>
      <c r="AD134" s="131">
        <f t="shared" si="90"/>
        <v>2</v>
      </c>
      <c r="AE134" s="131">
        <f t="shared" si="90"/>
        <v>2</v>
      </c>
      <c r="AF134" s="131">
        <f t="shared" si="90"/>
        <v>2</v>
      </c>
      <c r="AG134" s="131">
        <f t="shared" si="90"/>
        <v>2</v>
      </c>
      <c r="AH134" s="131">
        <f t="shared" si="90"/>
        <v>2</v>
      </c>
      <c r="AI134" s="131">
        <f t="shared" si="90"/>
        <v>2</v>
      </c>
      <c r="AJ134" s="131">
        <f t="shared" si="90"/>
        <v>2</v>
      </c>
      <c r="AK134" s="131">
        <f t="shared" si="90"/>
        <v>2</v>
      </c>
      <c r="AL134" s="131">
        <f t="shared" si="90"/>
        <v>2</v>
      </c>
      <c r="AM134" s="131">
        <f t="shared" si="90"/>
        <v>2</v>
      </c>
      <c r="AN134" s="131">
        <f t="shared" si="90"/>
        <v>2</v>
      </c>
      <c r="AO134" s="131">
        <f t="shared" si="90"/>
        <v>2</v>
      </c>
      <c r="AP134" s="131">
        <f t="shared" si="90"/>
        <v>2</v>
      </c>
      <c r="AQ134" s="131">
        <f t="shared" si="90"/>
        <v>2</v>
      </c>
      <c r="AR134" s="131">
        <f t="shared" si="90"/>
        <v>2</v>
      </c>
      <c r="AS134" s="131">
        <f t="shared" si="90"/>
        <v>2</v>
      </c>
      <c r="AT134" s="131">
        <f t="shared" si="90"/>
        <v>2</v>
      </c>
      <c r="AU134" s="131">
        <f t="shared" si="90"/>
        <v>2</v>
      </c>
      <c r="AV134" s="131">
        <f t="shared" si="90"/>
        <v>2</v>
      </c>
      <c r="AW134" s="131">
        <f t="shared" si="90"/>
        <v>2</v>
      </c>
      <c r="AX134" s="131">
        <f t="shared" si="90"/>
        <v>2</v>
      </c>
      <c r="AY134" s="131">
        <f t="shared" si="90"/>
        <v>2</v>
      </c>
      <c r="AZ134" s="131">
        <f t="shared" si="90"/>
        <v>2</v>
      </c>
      <c r="BA134" s="131">
        <f t="shared" si="90"/>
        <v>2</v>
      </c>
      <c r="BB134" s="131">
        <f t="shared" si="90"/>
        <v>2</v>
      </c>
      <c r="BC134" s="131">
        <f t="shared" si="90"/>
        <v>2</v>
      </c>
      <c r="BD134" s="131">
        <f t="shared" si="90"/>
        <v>2</v>
      </c>
      <c r="BE134" s="131">
        <f t="shared" si="90"/>
        <v>2</v>
      </c>
      <c r="BF134" s="131">
        <f t="shared" si="90"/>
        <v>2</v>
      </c>
      <c r="BG134" s="131">
        <f t="shared" si="90"/>
        <v>2</v>
      </c>
      <c r="BH134" s="131">
        <f t="shared" si="90"/>
        <v>2</v>
      </c>
      <c r="BI134" s="131">
        <f t="shared" si="90"/>
        <v>2</v>
      </c>
      <c r="BJ134" s="131">
        <f t="shared" si="90"/>
        <v>2</v>
      </c>
      <c r="BK134" s="131">
        <f t="shared" si="90"/>
        <v>2</v>
      </c>
      <c r="BL134" s="131">
        <f t="shared" si="90"/>
        <v>2</v>
      </c>
      <c r="BM134" s="131">
        <f t="shared" si="90"/>
        <v>2</v>
      </c>
      <c r="BN134" s="131">
        <f t="shared" si="90"/>
        <v>2</v>
      </c>
      <c r="BO134" s="131">
        <f t="shared" si="90"/>
        <v>2</v>
      </c>
      <c r="BP134" s="131">
        <f t="shared" si="90"/>
        <v>2</v>
      </c>
      <c r="BQ134" s="131">
        <f t="shared" si="90"/>
        <v>2</v>
      </c>
      <c r="BR134" s="131">
        <f t="shared" si="90"/>
        <v>2</v>
      </c>
      <c r="BS134" s="131">
        <f t="shared" si="90"/>
        <v>2</v>
      </c>
      <c r="BT134" s="131">
        <f t="shared" si="90"/>
        <v>2</v>
      </c>
      <c r="BU134" s="131">
        <f t="shared" si="90"/>
        <v>2</v>
      </c>
      <c r="BV134" s="131">
        <f t="shared" ref="BV134:DL134" si="91">BV135+BV137</f>
        <v>2</v>
      </c>
      <c r="BW134" s="131">
        <f t="shared" si="91"/>
        <v>2</v>
      </c>
      <c r="BX134" s="131">
        <f t="shared" si="91"/>
        <v>2</v>
      </c>
      <c r="BY134" s="131">
        <f t="shared" si="91"/>
        <v>2</v>
      </c>
      <c r="BZ134" s="131">
        <f t="shared" si="91"/>
        <v>2</v>
      </c>
      <c r="CA134" s="131">
        <f t="shared" si="91"/>
        <v>2</v>
      </c>
      <c r="CB134" s="131">
        <f t="shared" si="91"/>
        <v>2</v>
      </c>
      <c r="CC134" s="131">
        <f t="shared" si="91"/>
        <v>2</v>
      </c>
      <c r="CD134" s="131">
        <f t="shared" si="91"/>
        <v>2</v>
      </c>
      <c r="CE134" s="131">
        <f t="shared" si="91"/>
        <v>2</v>
      </c>
      <c r="CF134" s="131">
        <f t="shared" si="91"/>
        <v>2</v>
      </c>
      <c r="CG134" s="131">
        <f t="shared" si="91"/>
        <v>2</v>
      </c>
      <c r="CH134" s="131">
        <f t="shared" si="91"/>
        <v>2</v>
      </c>
      <c r="CI134" s="131">
        <f t="shared" si="91"/>
        <v>2</v>
      </c>
      <c r="CJ134" s="131">
        <f t="shared" si="91"/>
        <v>2</v>
      </c>
      <c r="CK134" s="131">
        <f t="shared" si="91"/>
        <v>2</v>
      </c>
      <c r="CL134" s="131">
        <f t="shared" si="91"/>
        <v>2</v>
      </c>
      <c r="CM134" s="131">
        <f t="shared" si="91"/>
        <v>2</v>
      </c>
      <c r="CN134" s="131">
        <f t="shared" si="91"/>
        <v>2</v>
      </c>
      <c r="CO134" s="131">
        <f t="shared" si="91"/>
        <v>2</v>
      </c>
      <c r="CP134" s="131">
        <f t="shared" si="91"/>
        <v>2</v>
      </c>
      <c r="CQ134" s="131">
        <f t="shared" si="91"/>
        <v>2</v>
      </c>
      <c r="CR134" s="131">
        <f t="shared" si="91"/>
        <v>2</v>
      </c>
      <c r="CS134" s="131">
        <f t="shared" si="91"/>
        <v>2</v>
      </c>
      <c r="CT134" s="131">
        <f t="shared" si="91"/>
        <v>2</v>
      </c>
      <c r="CU134" s="131">
        <f t="shared" si="91"/>
        <v>2</v>
      </c>
      <c r="CV134" s="131">
        <f t="shared" si="91"/>
        <v>2</v>
      </c>
      <c r="CW134" s="131">
        <f t="shared" si="91"/>
        <v>2</v>
      </c>
      <c r="CX134" s="131">
        <f t="shared" si="91"/>
        <v>2</v>
      </c>
      <c r="CY134" s="131">
        <f t="shared" si="91"/>
        <v>2</v>
      </c>
      <c r="CZ134" s="131">
        <f t="shared" si="91"/>
        <v>2</v>
      </c>
      <c r="DA134" s="131">
        <f t="shared" si="91"/>
        <v>2</v>
      </c>
      <c r="DB134" s="131">
        <f t="shared" si="91"/>
        <v>2</v>
      </c>
      <c r="DC134" s="131">
        <f t="shared" si="91"/>
        <v>2</v>
      </c>
      <c r="DD134" s="131">
        <f t="shared" si="91"/>
        <v>2</v>
      </c>
      <c r="DE134" s="131">
        <f t="shared" si="91"/>
        <v>2</v>
      </c>
      <c r="DF134" s="131">
        <f t="shared" si="91"/>
        <v>2</v>
      </c>
      <c r="DG134" s="131">
        <f t="shared" si="91"/>
        <v>2</v>
      </c>
      <c r="DH134" s="131">
        <f t="shared" si="91"/>
        <v>2</v>
      </c>
      <c r="DI134" s="131">
        <f t="shared" si="91"/>
        <v>2</v>
      </c>
      <c r="DJ134" s="131">
        <f t="shared" si="91"/>
        <v>2</v>
      </c>
      <c r="DK134" s="131">
        <f t="shared" si="91"/>
        <v>2</v>
      </c>
      <c r="DL134" s="131">
        <f t="shared" si="91"/>
        <v>2</v>
      </c>
    </row>
    <row r="135" spans="1:116" ht="48.75" customHeight="1">
      <c r="A135" s="684" t="s">
        <v>775</v>
      </c>
      <c r="B135" s="691" t="s">
        <v>776</v>
      </c>
      <c r="C135" s="692"/>
      <c r="D135" s="692"/>
      <c r="E135" s="692"/>
      <c r="F135" s="693"/>
      <c r="G135" s="734" t="s">
        <v>31</v>
      </c>
      <c r="H135" s="328">
        <v>1</v>
      </c>
      <c r="I135" s="131">
        <f>IF(I136&lt;=20,1,IF(I136&lt;=30,0.5,IF(I136&lt;=40,0.3,IF(I136&gt;40,0,))))</f>
        <v>1</v>
      </c>
      <c r="J135" s="131">
        <f t="shared" ref="J135:BU135" si="92">IF(J136&lt;=20,1,IF(J136&lt;=30,0.5,IF(J136&lt;=40,0.3,IF(J136&gt;40,0,))))</f>
        <v>1</v>
      </c>
      <c r="K135" s="131">
        <f t="shared" si="92"/>
        <v>1</v>
      </c>
      <c r="L135" s="131">
        <f t="shared" si="92"/>
        <v>1</v>
      </c>
      <c r="M135" s="131">
        <f t="shared" si="92"/>
        <v>1</v>
      </c>
      <c r="N135" s="131">
        <f t="shared" si="92"/>
        <v>1</v>
      </c>
      <c r="O135" s="131">
        <f t="shared" si="92"/>
        <v>1</v>
      </c>
      <c r="P135" s="131">
        <f t="shared" si="92"/>
        <v>1</v>
      </c>
      <c r="Q135" s="131">
        <f t="shared" si="92"/>
        <v>1</v>
      </c>
      <c r="R135" s="131">
        <f t="shared" si="92"/>
        <v>1</v>
      </c>
      <c r="S135" s="131">
        <f t="shared" si="92"/>
        <v>1</v>
      </c>
      <c r="T135" s="131">
        <f t="shared" si="92"/>
        <v>1</v>
      </c>
      <c r="U135" s="131">
        <f t="shared" si="92"/>
        <v>1</v>
      </c>
      <c r="V135" s="131">
        <f t="shared" si="92"/>
        <v>1</v>
      </c>
      <c r="W135" s="131">
        <f t="shared" si="92"/>
        <v>1</v>
      </c>
      <c r="X135" s="131">
        <f t="shared" si="92"/>
        <v>1</v>
      </c>
      <c r="Y135" s="131">
        <f t="shared" si="92"/>
        <v>1</v>
      </c>
      <c r="Z135" s="131">
        <f t="shared" si="92"/>
        <v>1</v>
      </c>
      <c r="AA135" s="131">
        <f t="shared" si="92"/>
        <v>1</v>
      </c>
      <c r="AB135" s="131">
        <f t="shared" si="92"/>
        <v>1</v>
      </c>
      <c r="AC135" s="131">
        <f t="shared" si="92"/>
        <v>1</v>
      </c>
      <c r="AD135" s="131">
        <f t="shared" si="92"/>
        <v>1</v>
      </c>
      <c r="AE135" s="131">
        <f t="shared" si="92"/>
        <v>1</v>
      </c>
      <c r="AF135" s="131">
        <f t="shared" si="92"/>
        <v>1</v>
      </c>
      <c r="AG135" s="131">
        <f t="shared" si="92"/>
        <v>1</v>
      </c>
      <c r="AH135" s="131">
        <f t="shared" si="92"/>
        <v>1</v>
      </c>
      <c r="AI135" s="131">
        <f t="shared" si="92"/>
        <v>1</v>
      </c>
      <c r="AJ135" s="131">
        <f t="shared" si="92"/>
        <v>1</v>
      </c>
      <c r="AK135" s="131">
        <f t="shared" si="92"/>
        <v>1</v>
      </c>
      <c r="AL135" s="131">
        <f t="shared" si="92"/>
        <v>1</v>
      </c>
      <c r="AM135" s="131">
        <f t="shared" si="92"/>
        <v>1</v>
      </c>
      <c r="AN135" s="131">
        <f t="shared" si="92"/>
        <v>1</v>
      </c>
      <c r="AO135" s="131">
        <f t="shared" si="92"/>
        <v>1</v>
      </c>
      <c r="AP135" s="131">
        <f t="shared" si="92"/>
        <v>1</v>
      </c>
      <c r="AQ135" s="131">
        <f t="shared" si="92"/>
        <v>1</v>
      </c>
      <c r="AR135" s="131">
        <f t="shared" si="92"/>
        <v>1</v>
      </c>
      <c r="AS135" s="131">
        <f t="shared" si="92"/>
        <v>1</v>
      </c>
      <c r="AT135" s="131">
        <f t="shared" si="92"/>
        <v>1</v>
      </c>
      <c r="AU135" s="131">
        <f t="shared" si="92"/>
        <v>1</v>
      </c>
      <c r="AV135" s="131">
        <f t="shared" si="92"/>
        <v>1</v>
      </c>
      <c r="AW135" s="131">
        <f t="shared" si="92"/>
        <v>1</v>
      </c>
      <c r="AX135" s="131">
        <f t="shared" si="92"/>
        <v>1</v>
      </c>
      <c r="AY135" s="131">
        <f t="shared" si="92"/>
        <v>1</v>
      </c>
      <c r="AZ135" s="131">
        <f t="shared" si="92"/>
        <v>1</v>
      </c>
      <c r="BA135" s="131">
        <f t="shared" si="92"/>
        <v>1</v>
      </c>
      <c r="BB135" s="131">
        <f t="shared" si="92"/>
        <v>1</v>
      </c>
      <c r="BC135" s="131">
        <f t="shared" si="92"/>
        <v>1</v>
      </c>
      <c r="BD135" s="131">
        <f t="shared" si="92"/>
        <v>1</v>
      </c>
      <c r="BE135" s="131">
        <f t="shared" si="92"/>
        <v>1</v>
      </c>
      <c r="BF135" s="131">
        <f t="shared" si="92"/>
        <v>1</v>
      </c>
      <c r="BG135" s="131">
        <f t="shared" si="92"/>
        <v>1</v>
      </c>
      <c r="BH135" s="131">
        <f t="shared" si="92"/>
        <v>1</v>
      </c>
      <c r="BI135" s="131">
        <f t="shared" si="92"/>
        <v>1</v>
      </c>
      <c r="BJ135" s="131">
        <f t="shared" si="92"/>
        <v>1</v>
      </c>
      <c r="BK135" s="131">
        <f t="shared" si="92"/>
        <v>1</v>
      </c>
      <c r="BL135" s="131">
        <f t="shared" si="92"/>
        <v>1</v>
      </c>
      <c r="BM135" s="131">
        <f t="shared" si="92"/>
        <v>1</v>
      </c>
      <c r="BN135" s="131">
        <f t="shared" si="92"/>
        <v>1</v>
      </c>
      <c r="BO135" s="131">
        <f t="shared" si="92"/>
        <v>1</v>
      </c>
      <c r="BP135" s="131">
        <f t="shared" si="92"/>
        <v>1</v>
      </c>
      <c r="BQ135" s="131">
        <f t="shared" si="92"/>
        <v>1</v>
      </c>
      <c r="BR135" s="131">
        <f t="shared" si="92"/>
        <v>1</v>
      </c>
      <c r="BS135" s="131">
        <f t="shared" si="92"/>
        <v>1</v>
      </c>
      <c r="BT135" s="131">
        <f t="shared" si="92"/>
        <v>1</v>
      </c>
      <c r="BU135" s="131">
        <f t="shared" si="92"/>
        <v>1</v>
      </c>
      <c r="BV135" s="131">
        <f t="shared" ref="BV135:DL135" si="93">IF(BV136&lt;=20,1,IF(BV136&lt;=30,0.5,IF(BV136&lt;=40,0.3,IF(BV136&gt;40,0,))))</f>
        <v>1</v>
      </c>
      <c r="BW135" s="131">
        <f t="shared" si="93"/>
        <v>1</v>
      </c>
      <c r="BX135" s="131">
        <f t="shared" si="93"/>
        <v>1</v>
      </c>
      <c r="BY135" s="131">
        <f t="shared" si="93"/>
        <v>1</v>
      </c>
      <c r="BZ135" s="131">
        <f t="shared" si="93"/>
        <v>1</v>
      </c>
      <c r="CA135" s="131">
        <f t="shared" si="93"/>
        <v>1</v>
      </c>
      <c r="CB135" s="131">
        <f t="shared" si="93"/>
        <v>1</v>
      </c>
      <c r="CC135" s="131">
        <f t="shared" si="93"/>
        <v>1</v>
      </c>
      <c r="CD135" s="131">
        <f t="shared" si="93"/>
        <v>1</v>
      </c>
      <c r="CE135" s="131">
        <f t="shared" si="93"/>
        <v>1</v>
      </c>
      <c r="CF135" s="131">
        <f t="shared" si="93"/>
        <v>1</v>
      </c>
      <c r="CG135" s="131">
        <f t="shared" si="93"/>
        <v>1</v>
      </c>
      <c r="CH135" s="131">
        <f t="shared" si="93"/>
        <v>1</v>
      </c>
      <c r="CI135" s="131">
        <f t="shared" si="93"/>
        <v>1</v>
      </c>
      <c r="CJ135" s="131">
        <f t="shared" si="93"/>
        <v>1</v>
      </c>
      <c r="CK135" s="131">
        <f t="shared" si="93"/>
        <v>1</v>
      </c>
      <c r="CL135" s="131">
        <f t="shared" si="93"/>
        <v>1</v>
      </c>
      <c r="CM135" s="131">
        <f t="shared" si="93"/>
        <v>1</v>
      </c>
      <c r="CN135" s="131">
        <f t="shared" si="93"/>
        <v>1</v>
      </c>
      <c r="CO135" s="131">
        <f t="shared" si="93"/>
        <v>1</v>
      </c>
      <c r="CP135" s="131">
        <f t="shared" si="93"/>
        <v>1</v>
      </c>
      <c r="CQ135" s="131">
        <f t="shared" si="93"/>
        <v>1</v>
      </c>
      <c r="CR135" s="131">
        <f t="shared" si="93"/>
        <v>1</v>
      </c>
      <c r="CS135" s="131">
        <f t="shared" si="93"/>
        <v>1</v>
      </c>
      <c r="CT135" s="131">
        <f t="shared" si="93"/>
        <v>1</v>
      </c>
      <c r="CU135" s="131">
        <f t="shared" si="93"/>
        <v>1</v>
      </c>
      <c r="CV135" s="131">
        <f t="shared" si="93"/>
        <v>1</v>
      </c>
      <c r="CW135" s="131">
        <f t="shared" si="93"/>
        <v>1</v>
      </c>
      <c r="CX135" s="131">
        <f t="shared" si="93"/>
        <v>1</v>
      </c>
      <c r="CY135" s="131">
        <f t="shared" si="93"/>
        <v>1</v>
      </c>
      <c r="CZ135" s="131">
        <f t="shared" si="93"/>
        <v>1</v>
      </c>
      <c r="DA135" s="131">
        <f t="shared" si="93"/>
        <v>1</v>
      </c>
      <c r="DB135" s="131">
        <f t="shared" si="93"/>
        <v>1</v>
      </c>
      <c r="DC135" s="131">
        <f t="shared" si="93"/>
        <v>1</v>
      </c>
      <c r="DD135" s="131">
        <f t="shared" si="93"/>
        <v>1</v>
      </c>
      <c r="DE135" s="131">
        <f t="shared" si="93"/>
        <v>1</v>
      </c>
      <c r="DF135" s="131">
        <f t="shared" si="93"/>
        <v>1</v>
      </c>
      <c r="DG135" s="131">
        <f t="shared" si="93"/>
        <v>1</v>
      </c>
      <c r="DH135" s="131">
        <f t="shared" si="93"/>
        <v>1</v>
      </c>
      <c r="DI135" s="131">
        <f t="shared" si="93"/>
        <v>1</v>
      </c>
      <c r="DJ135" s="131">
        <f t="shared" si="93"/>
        <v>1</v>
      </c>
      <c r="DK135" s="131">
        <f t="shared" si="93"/>
        <v>1</v>
      </c>
      <c r="DL135" s="131">
        <f t="shared" si="93"/>
        <v>1</v>
      </c>
    </row>
    <row r="136" spans="1:116" ht="96">
      <c r="A136" s="685"/>
      <c r="B136" s="341" t="s">
        <v>777</v>
      </c>
      <c r="C136" s="342"/>
      <c r="D136" s="342"/>
      <c r="E136" s="342"/>
      <c r="F136" s="343"/>
      <c r="G136" s="735"/>
      <c r="H136" s="328" t="s">
        <v>68</v>
      </c>
      <c r="I136" s="329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329"/>
      <c r="AW136" s="329"/>
      <c r="AX136" s="329"/>
      <c r="AY136" s="329"/>
      <c r="AZ136" s="329"/>
      <c r="BA136" s="329"/>
      <c r="BB136" s="329"/>
      <c r="BC136" s="329"/>
      <c r="BD136" s="329"/>
      <c r="BE136" s="329"/>
      <c r="BF136" s="329"/>
      <c r="BG136" s="329"/>
      <c r="BH136" s="329"/>
      <c r="BI136" s="329"/>
      <c r="BJ136" s="329"/>
      <c r="BK136" s="329"/>
      <c r="BL136" s="329"/>
      <c r="BM136" s="329"/>
      <c r="BN136" s="329"/>
      <c r="BO136" s="329"/>
      <c r="BP136" s="329"/>
      <c r="BQ136" s="329"/>
      <c r="BR136" s="329"/>
      <c r="BS136" s="329"/>
      <c r="BT136" s="329"/>
      <c r="BU136" s="329"/>
      <c r="BV136" s="329"/>
      <c r="BW136" s="329"/>
      <c r="BX136" s="329"/>
      <c r="BY136" s="329"/>
      <c r="BZ136" s="329"/>
      <c r="CA136" s="329"/>
      <c r="CB136" s="329"/>
      <c r="CC136" s="329"/>
      <c r="CD136" s="329"/>
      <c r="CE136" s="329"/>
      <c r="CF136" s="329"/>
      <c r="CG136" s="329"/>
      <c r="CH136" s="329"/>
      <c r="CI136" s="329"/>
      <c r="CJ136" s="329"/>
      <c r="CK136" s="329"/>
      <c r="CL136" s="329"/>
      <c r="CM136" s="329"/>
      <c r="CN136" s="329"/>
      <c r="CO136" s="329"/>
      <c r="CP136" s="329"/>
      <c r="CQ136" s="329"/>
      <c r="CR136" s="329"/>
      <c r="CS136" s="329"/>
      <c r="CT136" s="329"/>
      <c r="CU136" s="329"/>
      <c r="CV136" s="329"/>
      <c r="CW136" s="329"/>
      <c r="CX136" s="329"/>
      <c r="CY136" s="329"/>
      <c r="CZ136" s="329"/>
      <c r="DA136" s="329"/>
      <c r="DB136" s="329"/>
      <c r="DC136" s="329"/>
      <c r="DD136" s="329"/>
      <c r="DE136" s="329"/>
      <c r="DF136" s="329"/>
      <c r="DG136" s="329"/>
      <c r="DH136" s="329"/>
      <c r="DI136" s="329"/>
      <c r="DJ136" s="329"/>
      <c r="DK136" s="329"/>
      <c r="DL136" s="329"/>
    </row>
    <row r="137" spans="1:116" ht="46.5" customHeight="1">
      <c r="A137" s="684" t="s">
        <v>778</v>
      </c>
      <c r="B137" s="691" t="s">
        <v>779</v>
      </c>
      <c r="C137" s="692"/>
      <c r="D137" s="692"/>
      <c r="E137" s="692"/>
      <c r="F137" s="693"/>
      <c r="G137" s="734" t="s">
        <v>31</v>
      </c>
      <c r="H137" s="328">
        <v>1</v>
      </c>
      <c r="I137" s="131">
        <f>IF(I138&lt;=20,1,IF(I138&lt;=30,0.5,IF(I138&lt;=40,0.3,IF(I138&gt;40,0,))))</f>
        <v>1</v>
      </c>
      <c r="J137" s="131">
        <f t="shared" ref="J137:BU137" si="94">IF(J138&lt;=20,1,IF(J138&lt;=30,0.5,IF(J138&lt;=40,0.3,IF(J138&gt;40,0,))))</f>
        <v>1</v>
      </c>
      <c r="K137" s="131">
        <f t="shared" si="94"/>
        <v>1</v>
      </c>
      <c r="L137" s="131">
        <f t="shared" si="94"/>
        <v>1</v>
      </c>
      <c r="M137" s="131">
        <f t="shared" si="94"/>
        <v>1</v>
      </c>
      <c r="N137" s="131">
        <f t="shared" si="94"/>
        <v>1</v>
      </c>
      <c r="O137" s="131">
        <f t="shared" si="94"/>
        <v>1</v>
      </c>
      <c r="P137" s="131">
        <f t="shared" si="94"/>
        <v>1</v>
      </c>
      <c r="Q137" s="131">
        <f t="shared" si="94"/>
        <v>1</v>
      </c>
      <c r="R137" s="131">
        <f t="shared" si="94"/>
        <v>1</v>
      </c>
      <c r="S137" s="131">
        <f t="shared" si="94"/>
        <v>1</v>
      </c>
      <c r="T137" s="131">
        <f t="shared" si="94"/>
        <v>1</v>
      </c>
      <c r="U137" s="131">
        <f t="shared" si="94"/>
        <v>1</v>
      </c>
      <c r="V137" s="131">
        <f t="shared" si="94"/>
        <v>1</v>
      </c>
      <c r="W137" s="131">
        <f t="shared" si="94"/>
        <v>1</v>
      </c>
      <c r="X137" s="131">
        <f t="shared" si="94"/>
        <v>1</v>
      </c>
      <c r="Y137" s="131">
        <f t="shared" si="94"/>
        <v>1</v>
      </c>
      <c r="Z137" s="131">
        <f t="shared" si="94"/>
        <v>1</v>
      </c>
      <c r="AA137" s="131">
        <f t="shared" si="94"/>
        <v>1</v>
      </c>
      <c r="AB137" s="131">
        <f t="shared" si="94"/>
        <v>1</v>
      </c>
      <c r="AC137" s="131">
        <f t="shared" si="94"/>
        <v>1</v>
      </c>
      <c r="AD137" s="131">
        <f t="shared" si="94"/>
        <v>1</v>
      </c>
      <c r="AE137" s="131">
        <f t="shared" si="94"/>
        <v>1</v>
      </c>
      <c r="AF137" s="131">
        <f t="shared" si="94"/>
        <v>1</v>
      </c>
      <c r="AG137" s="131">
        <f t="shared" si="94"/>
        <v>1</v>
      </c>
      <c r="AH137" s="131">
        <f t="shared" si="94"/>
        <v>1</v>
      </c>
      <c r="AI137" s="131">
        <f t="shared" si="94"/>
        <v>1</v>
      </c>
      <c r="AJ137" s="131">
        <f t="shared" si="94"/>
        <v>1</v>
      </c>
      <c r="AK137" s="131">
        <f t="shared" si="94"/>
        <v>1</v>
      </c>
      <c r="AL137" s="131">
        <f t="shared" si="94"/>
        <v>1</v>
      </c>
      <c r="AM137" s="131">
        <f t="shared" si="94"/>
        <v>1</v>
      </c>
      <c r="AN137" s="131">
        <f t="shared" si="94"/>
        <v>1</v>
      </c>
      <c r="AO137" s="131">
        <f t="shared" si="94"/>
        <v>1</v>
      </c>
      <c r="AP137" s="131">
        <f t="shared" si="94"/>
        <v>1</v>
      </c>
      <c r="AQ137" s="131">
        <f t="shared" si="94"/>
        <v>1</v>
      </c>
      <c r="AR137" s="131">
        <f t="shared" si="94"/>
        <v>1</v>
      </c>
      <c r="AS137" s="131">
        <f t="shared" si="94"/>
        <v>1</v>
      </c>
      <c r="AT137" s="131">
        <f t="shared" si="94"/>
        <v>1</v>
      </c>
      <c r="AU137" s="131">
        <f t="shared" si="94"/>
        <v>1</v>
      </c>
      <c r="AV137" s="131">
        <f t="shared" si="94"/>
        <v>1</v>
      </c>
      <c r="AW137" s="131">
        <f t="shared" si="94"/>
        <v>1</v>
      </c>
      <c r="AX137" s="131">
        <f t="shared" si="94"/>
        <v>1</v>
      </c>
      <c r="AY137" s="131">
        <f t="shared" si="94"/>
        <v>1</v>
      </c>
      <c r="AZ137" s="131">
        <f t="shared" si="94"/>
        <v>1</v>
      </c>
      <c r="BA137" s="131">
        <f t="shared" si="94"/>
        <v>1</v>
      </c>
      <c r="BB137" s="131">
        <f t="shared" si="94"/>
        <v>1</v>
      </c>
      <c r="BC137" s="131">
        <f t="shared" si="94"/>
        <v>1</v>
      </c>
      <c r="BD137" s="131">
        <f t="shared" si="94"/>
        <v>1</v>
      </c>
      <c r="BE137" s="131">
        <f t="shared" si="94"/>
        <v>1</v>
      </c>
      <c r="BF137" s="131">
        <f t="shared" si="94"/>
        <v>1</v>
      </c>
      <c r="BG137" s="131">
        <f t="shared" si="94"/>
        <v>1</v>
      </c>
      <c r="BH137" s="131">
        <f t="shared" si="94"/>
        <v>1</v>
      </c>
      <c r="BI137" s="131">
        <f t="shared" si="94"/>
        <v>1</v>
      </c>
      <c r="BJ137" s="131">
        <f t="shared" si="94"/>
        <v>1</v>
      </c>
      <c r="BK137" s="131">
        <f t="shared" si="94"/>
        <v>1</v>
      </c>
      <c r="BL137" s="131">
        <f t="shared" si="94"/>
        <v>1</v>
      </c>
      <c r="BM137" s="131">
        <f t="shared" si="94"/>
        <v>1</v>
      </c>
      <c r="BN137" s="131">
        <f t="shared" si="94"/>
        <v>1</v>
      </c>
      <c r="BO137" s="131">
        <f t="shared" si="94"/>
        <v>1</v>
      </c>
      <c r="BP137" s="131">
        <f t="shared" si="94"/>
        <v>1</v>
      </c>
      <c r="BQ137" s="131">
        <f t="shared" si="94"/>
        <v>1</v>
      </c>
      <c r="BR137" s="131">
        <f t="shared" si="94"/>
        <v>1</v>
      </c>
      <c r="BS137" s="131">
        <f t="shared" si="94"/>
        <v>1</v>
      </c>
      <c r="BT137" s="131">
        <f t="shared" si="94"/>
        <v>1</v>
      </c>
      <c r="BU137" s="131">
        <f t="shared" si="94"/>
        <v>1</v>
      </c>
      <c r="BV137" s="131">
        <f t="shared" ref="BV137:DL137" si="95">IF(BV138&lt;=20,1,IF(BV138&lt;=30,0.5,IF(BV138&lt;=40,0.3,IF(BV138&gt;40,0,))))</f>
        <v>1</v>
      </c>
      <c r="BW137" s="131">
        <f t="shared" si="95"/>
        <v>1</v>
      </c>
      <c r="BX137" s="131">
        <f t="shared" si="95"/>
        <v>1</v>
      </c>
      <c r="BY137" s="131">
        <f t="shared" si="95"/>
        <v>1</v>
      </c>
      <c r="BZ137" s="131">
        <f t="shared" si="95"/>
        <v>1</v>
      </c>
      <c r="CA137" s="131">
        <f t="shared" si="95"/>
        <v>1</v>
      </c>
      <c r="CB137" s="131">
        <f t="shared" si="95"/>
        <v>1</v>
      </c>
      <c r="CC137" s="131">
        <f t="shared" si="95"/>
        <v>1</v>
      </c>
      <c r="CD137" s="131">
        <f t="shared" si="95"/>
        <v>1</v>
      </c>
      <c r="CE137" s="131">
        <f t="shared" si="95"/>
        <v>1</v>
      </c>
      <c r="CF137" s="131">
        <f t="shared" si="95"/>
        <v>1</v>
      </c>
      <c r="CG137" s="131">
        <f t="shared" si="95"/>
        <v>1</v>
      </c>
      <c r="CH137" s="131">
        <f t="shared" si="95"/>
        <v>1</v>
      </c>
      <c r="CI137" s="131">
        <f t="shared" si="95"/>
        <v>1</v>
      </c>
      <c r="CJ137" s="131">
        <f t="shared" si="95"/>
        <v>1</v>
      </c>
      <c r="CK137" s="131">
        <f t="shared" si="95"/>
        <v>1</v>
      </c>
      <c r="CL137" s="131">
        <f t="shared" si="95"/>
        <v>1</v>
      </c>
      <c r="CM137" s="131">
        <f t="shared" si="95"/>
        <v>1</v>
      </c>
      <c r="CN137" s="131">
        <f t="shared" si="95"/>
        <v>1</v>
      </c>
      <c r="CO137" s="131">
        <f t="shared" si="95"/>
        <v>1</v>
      </c>
      <c r="CP137" s="131">
        <f t="shared" si="95"/>
        <v>1</v>
      </c>
      <c r="CQ137" s="131">
        <f t="shared" si="95"/>
        <v>1</v>
      </c>
      <c r="CR137" s="131">
        <f t="shared" si="95"/>
        <v>1</v>
      </c>
      <c r="CS137" s="131">
        <f t="shared" si="95"/>
        <v>1</v>
      </c>
      <c r="CT137" s="131">
        <f t="shared" si="95"/>
        <v>1</v>
      </c>
      <c r="CU137" s="131">
        <f t="shared" si="95"/>
        <v>1</v>
      </c>
      <c r="CV137" s="131">
        <f t="shared" si="95"/>
        <v>1</v>
      </c>
      <c r="CW137" s="131">
        <f t="shared" si="95"/>
        <v>1</v>
      </c>
      <c r="CX137" s="131">
        <f t="shared" si="95"/>
        <v>1</v>
      </c>
      <c r="CY137" s="131">
        <f t="shared" si="95"/>
        <v>1</v>
      </c>
      <c r="CZ137" s="131">
        <f t="shared" si="95"/>
        <v>1</v>
      </c>
      <c r="DA137" s="131">
        <f t="shared" si="95"/>
        <v>1</v>
      </c>
      <c r="DB137" s="131">
        <f t="shared" si="95"/>
        <v>1</v>
      </c>
      <c r="DC137" s="131">
        <f t="shared" si="95"/>
        <v>1</v>
      </c>
      <c r="DD137" s="131">
        <f t="shared" si="95"/>
        <v>1</v>
      </c>
      <c r="DE137" s="131">
        <f t="shared" si="95"/>
        <v>1</v>
      </c>
      <c r="DF137" s="131">
        <f t="shared" si="95"/>
        <v>1</v>
      </c>
      <c r="DG137" s="131">
        <f t="shared" si="95"/>
        <v>1</v>
      </c>
      <c r="DH137" s="131">
        <f t="shared" si="95"/>
        <v>1</v>
      </c>
      <c r="DI137" s="131">
        <f t="shared" si="95"/>
        <v>1</v>
      </c>
      <c r="DJ137" s="131">
        <f t="shared" si="95"/>
        <v>1</v>
      </c>
      <c r="DK137" s="131">
        <f t="shared" si="95"/>
        <v>1</v>
      </c>
      <c r="DL137" s="131">
        <f t="shared" si="95"/>
        <v>1</v>
      </c>
    </row>
    <row r="138" spans="1:116" ht="96">
      <c r="A138" s="685"/>
      <c r="B138" s="341" t="s">
        <v>777</v>
      </c>
      <c r="C138" s="342"/>
      <c r="D138" s="342"/>
      <c r="E138" s="342"/>
      <c r="F138" s="343"/>
      <c r="G138" s="735"/>
      <c r="H138" s="328" t="s">
        <v>68</v>
      </c>
      <c r="I138" s="329"/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29"/>
      <c r="AX138" s="329"/>
      <c r="AY138" s="329"/>
      <c r="AZ138" s="329"/>
      <c r="BA138" s="329"/>
      <c r="BB138" s="329"/>
      <c r="BC138" s="329"/>
      <c r="BD138" s="329"/>
      <c r="BE138" s="329"/>
      <c r="BF138" s="329"/>
      <c r="BG138" s="329"/>
      <c r="BH138" s="329"/>
      <c r="BI138" s="329"/>
      <c r="BJ138" s="329"/>
      <c r="BK138" s="329"/>
      <c r="BL138" s="329"/>
      <c r="BM138" s="329"/>
      <c r="BN138" s="329"/>
      <c r="BO138" s="329"/>
      <c r="BP138" s="329"/>
      <c r="BQ138" s="329"/>
      <c r="BR138" s="329"/>
      <c r="BS138" s="329"/>
      <c r="BT138" s="329"/>
      <c r="BU138" s="329"/>
      <c r="BV138" s="329"/>
      <c r="BW138" s="329"/>
      <c r="BX138" s="329"/>
      <c r="BY138" s="329"/>
      <c r="BZ138" s="329"/>
      <c r="CA138" s="329"/>
      <c r="CB138" s="329"/>
      <c r="CC138" s="329"/>
      <c r="CD138" s="329"/>
      <c r="CE138" s="329"/>
      <c r="CF138" s="329"/>
      <c r="CG138" s="329"/>
      <c r="CH138" s="329"/>
      <c r="CI138" s="329"/>
      <c r="CJ138" s="329"/>
      <c r="CK138" s="329"/>
      <c r="CL138" s="329"/>
      <c r="CM138" s="329"/>
      <c r="CN138" s="329"/>
      <c r="CO138" s="329"/>
      <c r="CP138" s="329"/>
      <c r="CQ138" s="329"/>
      <c r="CR138" s="329"/>
      <c r="CS138" s="329"/>
      <c r="CT138" s="329"/>
      <c r="CU138" s="329"/>
      <c r="CV138" s="329"/>
      <c r="CW138" s="329"/>
      <c r="CX138" s="329"/>
      <c r="CY138" s="329"/>
      <c r="CZ138" s="329"/>
      <c r="DA138" s="329"/>
      <c r="DB138" s="329"/>
      <c r="DC138" s="329"/>
      <c r="DD138" s="329"/>
      <c r="DE138" s="329"/>
      <c r="DF138" s="329"/>
      <c r="DG138" s="329"/>
      <c r="DH138" s="329"/>
      <c r="DI138" s="329"/>
      <c r="DJ138" s="329"/>
      <c r="DK138" s="329"/>
      <c r="DL138" s="329"/>
    </row>
    <row r="139" spans="1:116" ht="71.25" customHeight="1">
      <c r="A139" s="684" t="s">
        <v>780</v>
      </c>
      <c r="B139" s="691" t="s">
        <v>781</v>
      </c>
      <c r="C139" s="692"/>
      <c r="D139" s="692"/>
      <c r="E139" s="692"/>
      <c r="F139" s="693"/>
      <c r="G139" s="327"/>
      <c r="H139" s="328">
        <v>1</v>
      </c>
      <c r="I139" s="131">
        <f>I140+I142</f>
        <v>0.6</v>
      </c>
      <c r="J139" s="131">
        <f t="shared" ref="J139:BU139" si="96">J140+J142</f>
        <v>0.6</v>
      </c>
      <c r="K139" s="131">
        <f t="shared" si="96"/>
        <v>0.6</v>
      </c>
      <c r="L139" s="131">
        <f t="shared" si="96"/>
        <v>0.6</v>
      </c>
      <c r="M139" s="131">
        <f t="shared" si="96"/>
        <v>0.6</v>
      </c>
      <c r="N139" s="131">
        <f t="shared" si="96"/>
        <v>0.6</v>
      </c>
      <c r="O139" s="131">
        <f t="shared" si="96"/>
        <v>0.6</v>
      </c>
      <c r="P139" s="131">
        <f t="shared" si="96"/>
        <v>0.6</v>
      </c>
      <c r="Q139" s="131">
        <f t="shared" si="96"/>
        <v>0.6</v>
      </c>
      <c r="R139" s="131">
        <f t="shared" si="96"/>
        <v>0.6</v>
      </c>
      <c r="S139" s="131">
        <f t="shared" si="96"/>
        <v>0.6</v>
      </c>
      <c r="T139" s="131">
        <f t="shared" si="96"/>
        <v>0.6</v>
      </c>
      <c r="U139" s="131">
        <f t="shared" si="96"/>
        <v>0.6</v>
      </c>
      <c r="V139" s="131">
        <f t="shared" si="96"/>
        <v>0.6</v>
      </c>
      <c r="W139" s="131">
        <f t="shared" si="96"/>
        <v>0.6</v>
      </c>
      <c r="X139" s="131">
        <f t="shared" si="96"/>
        <v>0.6</v>
      </c>
      <c r="Y139" s="131">
        <f t="shared" si="96"/>
        <v>0.6</v>
      </c>
      <c r="Z139" s="131">
        <f t="shared" si="96"/>
        <v>0.6</v>
      </c>
      <c r="AA139" s="131">
        <f t="shared" si="96"/>
        <v>0.6</v>
      </c>
      <c r="AB139" s="131">
        <f t="shared" si="96"/>
        <v>0.6</v>
      </c>
      <c r="AC139" s="131">
        <f t="shared" si="96"/>
        <v>0.6</v>
      </c>
      <c r="AD139" s="131">
        <f t="shared" si="96"/>
        <v>0.6</v>
      </c>
      <c r="AE139" s="131">
        <f t="shared" si="96"/>
        <v>0.6</v>
      </c>
      <c r="AF139" s="131">
        <f t="shared" si="96"/>
        <v>0.6</v>
      </c>
      <c r="AG139" s="131">
        <f t="shared" si="96"/>
        <v>0.6</v>
      </c>
      <c r="AH139" s="131">
        <f t="shared" si="96"/>
        <v>0.6</v>
      </c>
      <c r="AI139" s="131">
        <f t="shared" si="96"/>
        <v>0.6</v>
      </c>
      <c r="AJ139" s="131">
        <f t="shared" si="96"/>
        <v>0.6</v>
      </c>
      <c r="AK139" s="131">
        <f t="shared" si="96"/>
        <v>0.6</v>
      </c>
      <c r="AL139" s="131">
        <f t="shared" si="96"/>
        <v>0.6</v>
      </c>
      <c r="AM139" s="131">
        <f t="shared" si="96"/>
        <v>0.6</v>
      </c>
      <c r="AN139" s="131">
        <f t="shared" si="96"/>
        <v>0.6</v>
      </c>
      <c r="AO139" s="131">
        <f t="shared" si="96"/>
        <v>0.6</v>
      </c>
      <c r="AP139" s="131">
        <f t="shared" si="96"/>
        <v>0.6</v>
      </c>
      <c r="AQ139" s="131">
        <f t="shared" si="96"/>
        <v>0.6</v>
      </c>
      <c r="AR139" s="131">
        <f t="shared" si="96"/>
        <v>0.6</v>
      </c>
      <c r="AS139" s="131">
        <f t="shared" si="96"/>
        <v>0.6</v>
      </c>
      <c r="AT139" s="131">
        <f t="shared" si="96"/>
        <v>0.6</v>
      </c>
      <c r="AU139" s="131">
        <f t="shared" si="96"/>
        <v>0.6</v>
      </c>
      <c r="AV139" s="131">
        <f t="shared" si="96"/>
        <v>0.6</v>
      </c>
      <c r="AW139" s="131">
        <f t="shared" si="96"/>
        <v>0.6</v>
      </c>
      <c r="AX139" s="131">
        <f t="shared" si="96"/>
        <v>0.6</v>
      </c>
      <c r="AY139" s="131">
        <f t="shared" si="96"/>
        <v>0.6</v>
      </c>
      <c r="AZ139" s="131">
        <f t="shared" si="96"/>
        <v>0.6</v>
      </c>
      <c r="BA139" s="131">
        <f t="shared" si="96"/>
        <v>0.6</v>
      </c>
      <c r="BB139" s="131">
        <f t="shared" si="96"/>
        <v>0.6</v>
      </c>
      <c r="BC139" s="131">
        <f t="shared" si="96"/>
        <v>0.6</v>
      </c>
      <c r="BD139" s="131">
        <f t="shared" si="96"/>
        <v>0.6</v>
      </c>
      <c r="BE139" s="131">
        <f t="shared" si="96"/>
        <v>0.6</v>
      </c>
      <c r="BF139" s="131">
        <f t="shared" si="96"/>
        <v>0.6</v>
      </c>
      <c r="BG139" s="131">
        <f t="shared" si="96"/>
        <v>0.6</v>
      </c>
      <c r="BH139" s="131">
        <f t="shared" si="96"/>
        <v>0.6</v>
      </c>
      <c r="BI139" s="131">
        <f t="shared" si="96"/>
        <v>0.6</v>
      </c>
      <c r="BJ139" s="131">
        <f t="shared" si="96"/>
        <v>0.6</v>
      </c>
      <c r="BK139" s="131">
        <f t="shared" si="96"/>
        <v>0.6</v>
      </c>
      <c r="BL139" s="131">
        <f t="shared" si="96"/>
        <v>0.6</v>
      </c>
      <c r="BM139" s="131">
        <f t="shared" si="96"/>
        <v>0.6</v>
      </c>
      <c r="BN139" s="131">
        <f t="shared" si="96"/>
        <v>0.6</v>
      </c>
      <c r="BO139" s="131">
        <f t="shared" si="96"/>
        <v>0.6</v>
      </c>
      <c r="BP139" s="131">
        <f t="shared" si="96"/>
        <v>0.6</v>
      </c>
      <c r="BQ139" s="131">
        <f t="shared" si="96"/>
        <v>0.6</v>
      </c>
      <c r="BR139" s="131">
        <f t="shared" si="96"/>
        <v>0.6</v>
      </c>
      <c r="BS139" s="131">
        <f t="shared" si="96"/>
        <v>0.6</v>
      </c>
      <c r="BT139" s="131">
        <f t="shared" si="96"/>
        <v>0.6</v>
      </c>
      <c r="BU139" s="131">
        <f t="shared" si="96"/>
        <v>0.6</v>
      </c>
      <c r="BV139" s="131">
        <f t="shared" ref="BV139:DL139" si="97">BV140+BV142</f>
        <v>0.6</v>
      </c>
      <c r="BW139" s="131">
        <f t="shared" si="97"/>
        <v>0.6</v>
      </c>
      <c r="BX139" s="131">
        <f t="shared" si="97"/>
        <v>0.6</v>
      </c>
      <c r="BY139" s="131">
        <f t="shared" si="97"/>
        <v>0.6</v>
      </c>
      <c r="BZ139" s="131">
        <f t="shared" si="97"/>
        <v>0.6</v>
      </c>
      <c r="CA139" s="131">
        <f t="shared" si="97"/>
        <v>0.6</v>
      </c>
      <c r="CB139" s="131">
        <f t="shared" si="97"/>
        <v>0.6</v>
      </c>
      <c r="CC139" s="131">
        <f t="shared" si="97"/>
        <v>0.6</v>
      </c>
      <c r="CD139" s="131">
        <f t="shared" si="97"/>
        <v>0.6</v>
      </c>
      <c r="CE139" s="131">
        <f t="shared" si="97"/>
        <v>0.6</v>
      </c>
      <c r="CF139" s="131">
        <f t="shared" si="97"/>
        <v>0.6</v>
      </c>
      <c r="CG139" s="131">
        <f t="shared" si="97"/>
        <v>0.6</v>
      </c>
      <c r="CH139" s="131">
        <f t="shared" si="97"/>
        <v>0.6</v>
      </c>
      <c r="CI139" s="131">
        <f t="shared" si="97"/>
        <v>0.6</v>
      </c>
      <c r="CJ139" s="131">
        <f t="shared" si="97"/>
        <v>0.6</v>
      </c>
      <c r="CK139" s="131">
        <f t="shared" si="97"/>
        <v>0.6</v>
      </c>
      <c r="CL139" s="131">
        <f t="shared" si="97"/>
        <v>0.6</v>
      </c>
      <c r="CM139" s="131">
        <f t="shared" si="97"/>
        <v>0.6</v>
      </c>
      <c r="CN139" s="131">
        <f t="shared" si="97"/>
        <v>0.6</v>
      </c>
      <c r="CO139" s="131">
        <f t="shared" si="97"/>
        <v>0.6</v>
      </c>
      <c r="CP139" s="131">
        <f t="shared" si="97"/>
        <v>0.6</v>
      </c>
      <c r="CQ139" s="131">
        <f t="shared" si="97"/>
        <v>0.6</v>
      </c>
      <c r="CR139" s="131">
        <f t="shared" si="97"/>
        <v>0.6</v>
      </c>
      <c r="CS139" s="131">
        <f t="shared" si="97"/>
        <v>0.6</v>
      </c>
      <c r="CT139" s="131">
        <f t="shared" si="97"/>
        <v>0.6</v>
      </c>
      <c r="CU139" s="131">
        <f t="shared" si="97"/>
        <v>0.6</v>
      </c>
      <c r="CV139" s="131">
        <f t="shared" si="97"/>
        <v>0.6</v>
      </c>
      <c r="CW139" s="131">
        <f t="shared" si="97"/>
        <v>0.6</v>
      </c>
      <c r="CX139" s="131">
        <f t="shared" si="97"/>
        <v>0.6</v>
      </c>
      <c r="CY139" s="131">
        <f t="shared" si="97"/>
        <v>0.6</v>
      </c>
      <c r="CZ139" s="131">
        <f t="shared" si="97"/>
        <v>0.6</v>
      </c>
      <c r="DA139" s="131">
        <f t="shared" si="97"/>
        <v>0.6</v>
      </c>
      <c r="DB139" s="131">
        <f t="shared" si="97"/>
        <v>0.6</v>
      </c>
      <c r="DC139" s="131">
        <f t="shared" si="97"/>
        <v>0.6</v>
      </c>
      <c r="DD139" s="131">
        <f t="shared" si="97"/>
        <v>0.6</v>
      </c>
      <c r="DE139" s="131">
        <f t="shared" si="97"/>
        <v>0.6</v>
      </c>
      <c r="DF139" s="131">
        <f t="shared" si="97"/>
        <v>0.6</v>
      </c>
      <c r="DG139" s="131">
        <f t="shared" si="97"/>
        <v>0.6</v>
      </c>
      <c r="DH139" s="131">
        <f t="shared" si="97"/>
        <v>0.6</v>
      </c>
      <c r="DI139" s="131">
        <f t="shared" si="97"/>
        <v>0.6</v>
      </c>
      <c r="DJ139" s="131">
        <f t="shared" si="97"/>
        <v>0.6</v>
      </c>
      <c r="DK139" s="131">
        <f t="shared" si="97"/>
        <v>0.6</v>
      </c>
      <c r="DL139" s="131">
        <f t="shared" si="97"/>
        <v>0.6</v>
      </c>
    </row>
    <row r="140" spans="1:116" ht="24">
      <c r="A140" s="701"/>
      <c r="B140" s="691" t="s">
        <v>782</v>
      </c>
      <c r="C140" s="692"/>
      <c r="D140" s="739"/>
      <c r="E140" s="739"/>
      <c r="F140" s="343"/>
      <c r="G140" s="734" t="s">
        <v>31</v>
      </c>
      <c r="H140" s="328">
        <v>0.5</v>
      </c>
      <c r="I140" s="131">
        <f>IF(I141&lt;=130,0.5,IF(I141&lt;=135,0.4,IF(I141&lt;=140,0.3,IF(I141&lt;=145,0.2,IF(I141&gt;145,0.1)))))</f>
        <v>0.5</v>
      </c>
      <c r="J140" s="131">
        <f t="shared" ref="J140:BU140" si="98">IF(J141&lt;=130,0.5,IF(J141&lt;=135,0.4,IF(J141&lt;=140,0.3,IF(J141&lt;=145,0.2,IF(J141&gt;145,0.1)))))</f>
        <v>0.5</v>
      </c>
      <c r="K140" s="131">
        <f t="shared" si="98"/>
        <v>0.5</v>
      </c>
      <c r="L140" s="131">
        <f t="shared" si="98"/>
        <v>0.5</v>
      </c>
      <c r="M140" s="131">
        <f t="shared" si="98"/>
        <v>0.5</v>
      </c>
      <c r="N140" s="131">
        <f t="shared" si="98"/>
        <v>0.5</v>
      </c>
      <c r="O140" s="131">
        <f t="shared" si="98"/>
        <v>0.5</v>
      </c>
      <c r="P140" s="131">
        <f t="shared" si="98"/>
        <v>0.5</v>
      </c>
      <c r="Q140" s="131">
        <f t="shared" si="98"/>
        <v>0.5</v>
      </c>
      <c r="R140" s="131">
        <f t="shared" si="98"/>
        <v>0.5</v>
      </c>
      <c r="S140" s="131">
        <f t="shared" si="98"/>
        <v>0.5</v>
      </c>
      <c r="T140" s="131">
        <f t="shared" si="98"/>
        <v>0.5</v>
      </c>
      <c r="U140" s="131">
        <f t="shared" si="98"/>
        <v>0.5</v>
      </c>
      <c r="V140" s="131">
        <f t="shared" si="98"/>
        <v>0.5</v>
      </c>
      <c r="W140" s="131">
        <f t="shared" si="98"/>
        <v>0.5</v>
      </c>
      <c r="X140" s="131">
        <f t="shared" si="98"/>
        <v>0.5</v>
      </c>
      <c r="Y140" s="131">
        <f t="shared" si="98"/>
        <v>0.5</v>
      </c>
      <c r="Z140" s="131">
        <f t="shared" si="98"/>
        <v>0.5</v>
      </c>
      <c r="AA140" s="131">
        <f t="shared" si="98"/>
        <v>0.5</v>
      </c>
      <c r="AB140" s="131">
        <f t="shared" si="98"/>
        <v>0.5</v>
      </c>
      <c r="AC140" s="131">
        <f t="shared" si="98"/>
        <v>0.5</v>
      </c>
      <c r="AD140" s="131">
        <f t="shared" si="98"/>
        <v>0.5</v>
      </c>
      <c r="AE140" s="131">
        <f t="shared" si="98"/>
        <v>0.5</v>
      </c>
      <c r="AF140" s="131">
        <f t="shared" si="98"/>
        <v>0.5</v>
      </c>
      <c r="AG140" s="131">
        <f t="shared" si="98"/>
        <v>0.5</v>
      </c>
      <c r="AH140" s="131">
        <f t="shared" si="98"/>
        <v>0.5</v>
      </c>
      <c r="AI140" s="131">
        <f t="shared" si="98"/>
        <v>0.5</v>
      </c>
      <c r="AJ140" s="131">
        <f t="shared" si="98"/>
        <v>0.5</v>
      </c>
      <c r="AK140" s="131">
        <f t="shared" si="98"/>
        <v>0.5</v>
      </c>
      <c r="AL140" s="131">
        <f t="shared" si="98"/>
        <v>0.5</v>
      </c>
      <c r="AM140" s="131">
        <f t="shared" si="98"/>
        <v>0.5</v>
      </c>
      <c r="AN140" s="131">
        <f t="shared" si="98"/>
        <v>0.5</v>
      </c>
      <c r="AO140" s="131">
        <f t="shared" si="98"/>
        <v>0.5</v>
      </c>
      <c r="AP140" s="131">
        <f t="shared" si="98"/>
        <v>0.5</v>
      </c>
      <c r="AQ140" s="131">
        <f t="shared" si="98"/>
        <v>0.5</v>
      </c>
      <c r="AR140" s="131">
        <f t="shared" si="98"/>
        <v>0.5</v>
      </c>
      <c r="AS140" s="131">
        <f t="shared" si="98"/>
        <v>0.5</v>
      </c>
      <c r="AT140" s="131">
        <f t="shared" si="98"/>
        <v>0.5</v>
      </c>
      <c r="AU140" s="131">
        <f t="shared" si="98"/>
        <v>0.5</v>
      </c>
      <c r="AV140" s="131">
        <f t="shared" si="98"/>
        <v>0.5</v>
      </c>
      <c r="AW140" s="131">
        <f t="shared" si="98"/>
        <v>0.5</v>
      </c>
      <c r="AX140" s="131">
        <f t="shared" si="98"/>
        <v>0.5</v>
      </c>
      <c r="AY140" s="131">
        <f t="shared" si="98"/>
        <v>0.5</v>
      </c>
      <c r="AZ140" s="131">
        <f t="shared" si="98"/>
        <v>0.5</v>
      </c>
      <c r="BA140" s="131">
        <f t="shared" si="98"/>
        <v>0.5</v>
      </c>
      <c r="BB140" s="131">
        <f t="shared" si="98"/>
        <v>0.5</v>
      </c>
      <c r="BC140" s="131">
        <f t="shared" si="98"/>
        <v>0.5</v>
      </c>
      <c r="BD140" s="131">
        <f t="shared" si="98"/>
        <v>0.5</v>
      </c>
      <c r="BE140" s="131">
        <f t="shared" si="98"/>
        <v>0.5</v>
      </c>
      <c r="BF140" s="131">
        <f t="shared" si="98"/>
        <v>0.5</v>
      </c>
      <c r="BG140" s="131">
        <f t="shared" si="98"/>
        <v>0.5</v>
      </c>
      <c r="BH140" s="131">
        <f t="shared" si="98"/>
        <v>0.5</v>
      </c>
      <c r="BI140" s="131">
        <f t="shared" si="98"/>
        <v>0.5</v>
      </c>
      <c r="BJ140" s="131">
        <f t="shared" si="98"/>
        <v>0.5</v>
      </c>
      <c r="BK140" s="131">
        <f t="shared" si="98"/>
        <v>0.5</v>
      </c>
      <c r="BL140" s="131">
        <f t="shared" si="98"/>
        <v>0.5</v>
      </c>
      <c r="BM140" s="131">
        <f t="shared" si="98"/>
        <v>0.5</v>
      </c>
      <c r="BN140" s="131">
        <f t="shared" si="98"/>
        <v>0.5</v>
      </c>
      <c r="BO140" s="131">
        <f t="shared" si="98"/>
        <v>0.5</v>
      </c>
      <c r="BP140" s="131">
        <f t="shared" si="98"/>
        <v>0.5</v>
      </c>
      <c r="BQ140" s="131">
        <f t="shared" si="98"/>
        <v>0.5</v>
      </c>
      <c r="BR140" s="131">
        <f t="shared" si="98"/>
        <v>0.5</v>
      </c>
      <c r="BS140" s="131">
        <f t="shared" si="98"/>
        <v>0.5</v>
      </c>
      <c r="BT140" s="131">
        <f t="shared" si="98"/>
        <v>0.5</v>
      </c>
      <c r="BU140" s="131">
        <f t="shared" si="98"/>
        <v>0.5</v>
      </c>
      <c r="BV140" s="131">
        <f t="shared" ref="BV140:DL140" si="99">IF(BV141&lt;=130,0.5,IF(BV141&lt;=135,0.4,IF(BV141&lt;=140,0.3,IF(BV141&lt;=145,0.2,IF(BV141&gt;145,0.1)))))</f>
        <v>0.5</v>
      </c>
      <c r="BW140" s="131">
        <f t="shared" si="99"/>
        <v>0.5</v>
      </c>
      <c r="BX140" s="131">
        <f t="shared" si="99"/>
        <v>0.5</v>
      </c>
      <c r="BY140" s="131">
        <f t="shared" si="99"/>
        <v>0.5</v>
      </c>
      <c r="BZ140" s="131">
        <f t="shared" si="99"/>
        <v>0.5</v>
      </c>
      <c r="CA140" s="131">
        <f t="shared" si="99"/>
        <v>0.5</v>
      </c>
      <c r="CB140" s="131">
        <f t="shared" si="99"/>
        <v>0.5</v>
      </c>
      <c r="CC140" s="131">
        <f t="shared" si="99"/>
        <v>0.5</v>
      </c>
      <c r="CD140" s="131">
        <f t="shared" si="99"/>
        <v>0.5</v>
      </c>
      <c r="CE140" s="131">
        <f t="shared" si="99"/>
        <v>0.5</v>
      </c>
      <c r="CF140" s="131">
        <f t="shared" si="99"/>
        <v>0.5</v>
      </c>
      <c r="CG140" s="131">
        <f t="shared" si="99"/>
        <v>0.5</v>
      </c>
      <c r="CH140" s="131">
        <f t="shared" si="99"/>
        <v>0.5</v>
      </c>
      <c r="CI140" s="131">
        <f t="shared" si="99"/>
        <v>0.5</v>
      </c>
      <c r="CJ140" s="131">
        <f t="shared" si="99"/>
        <v>0.5</v>
      </c>
      <c r="CK140" s="131">
        <f t="shared" si="99"/>
        <v>0.5</v>
      </c>
      <c r="CL140" s="131">
        <f t="shared" si="99"/>
        <v>0.5</v>
      </c>
      <c r="CM140" s="131">
        <f t="shared" si="99"/>
        <v>0.5</v>
      </c>
      <c r="CN140" s="131">
        <f t="shared" si="99"/>
        <v>0.5</v>
      </c>
      <c r="CO140" s="131">
        <f t="shared" si="99"/>
        <v>0.5</v>
      </c>
      <c r="CP140" s="131">
        <f t="shared" si="99"/>
        <v>0.5</v>
      </c>
      <c r="CQ140" s="131">
        <f t="shared" si="99"/>
        <v>0.5</v>
      </c>
      <c r="CR140" s="131">
        <f t="shared" si="99"/>
        <v>0.5</v>
      </c>
      <c r="CS140" s="131">
        <f t="shared" si="99"/>
        <v>0.5</v>
      </c>
      <c r="CT140" s="131">
        <f t="shared" si="99"/>
        <v>0.5</v>
      </c>
      <c r="CU140" s="131">
        <f t="shared" si="99"/>
        <v>0.5</v>
      </c>
      <c r="CV140" s="131">
        <f t="shared" si="99"/>
        <v>0.5</v>
      </c>
      <c r="CW140" s="131">
        <f t="shared" si="99"/>
        <v>0.5</v>
      </c>
      <c r="CX140" s="131">
        <f t="shared" si="99"/>
        <v>0.5</v>
      </c>
      <c r="CY140" s="131">
        <f t="shared" si="99"/>
        <v>0.5</v>
      </c>
      <c r="CZ140" s="131">
        <f t="shared" si="99"/>
        <v>0.5</v>
      </c>
      <c r="DA140" s="131">
        <f t="shared" si="99"/>
        <v>0.5</v>
      </c>
      <c r="DB140" s="131">
        <f t="shared" si="99"/>
        <v>0.5</v>
      </c>
      <c r="DC140" s="131">
        <f t="shared" si="99"/>
        <v>0.5</v>
      </c>
      <c r="DD140" s="131">
        <f t="shared" si="99"/>
        <v>0.5</v>
      </c>
      <c r="DE140" s="131">
        <f t="shared" si="99"/>
        <v>0.5</v>
      </c>
      <c r="DF140" s="131">
        <f t="shared" si="99"/>
        <v>0.5</v>
      </c>
      <c r="DG140" s="131">
        <f t="shared" si="99"/>
        <v>0.5</v>
      </c>
      <c r="DH140" s="131">
        <f t="shared" si="99"/>
        <v>0.5</v>
      </c>
      <c r="DI140" s="131">
        <f t="shared" si="99"/>
        <v>0.5</v>
      </c>
      <c r="DJ140" s="131">
        <f t="shared" si="99"/>
        <v>0.5</v>
      </c>
      <c r="DK140" s="131">
        <f t="shared" si="99"/>
        <v>0.5</v>
      </c>
      <c r="DL140" s="131">
        <f t="shared" si="99"/>
        <v>0.5</v>
      </c>
    </row>
    <row r="141" spans="1:116" ht="120">
      <c r="A141" s="701"/>
      <c r="B141" s="341" t="s">
        <v>783</v>
      </c>
      <c r="C141" s="342"/>
      <c r="D141" s="392"/>
      <c r="E141" s="392"/>
      <c r="F141" s="343"/>
      <c r="G141" s="735"/>
      <c r="H141" s="328" t="s">
        <v>68</v>
      </c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29"/>
      <c r="DC141" s="329"/>
      <c r="DD141" s="329"/>
      <c r="DE141" s="329"/>
      <c r="DF141" s="329"/>
      <c r="DG141" s="329"/>
      <c r="DH141" s="329"/>
      <c r="DI141" s="329"/>
      <c r="DJ141" s="329"/>
      <c r="DK141" s="329"/>
      <c r="DL141" s="329"/>
    </row>
    <row r="142" spans="1:116" ht="24">
      <c r="A142" s="701"/>
      <c r="B142" s="691" t="s">
        <v>784</v>
      </c>
      <c r="C142" s="692"/>
      <c r="D142" s="692"/>
      <c r="E142" s="692"/>
      <c r="F142" s="693"/>
      <c r="G142" s="734" t="s">
        <v>31</v>
      </c>
      <c r="H142" s="328">
        <v>0.5</v>
      </c>
      <c r="I142" s="131">
        <f>IF(I143&gt;=2,0.5,IF(I143&gt;=1.5,0.4,IF(I143&gt;=1,0.3,IF(I143&gt;=0.5,0.2,IF(I143&lt;0.5,0.1)))))</f>
        <v>0.1</v>
      </c>
      <c r="J142" s="131">
        <f t="shared" ref="J142:BU142" si="100">IF(J143&gt;=2,0.5,IF(J143&gt;=1.5,0.4,IF(J143&gt;=1,0.3,IF(J143&gt;=0.5,0.2,IF(J143&lt;0.5,0.1)))))</f>
        <v>0.1</v>
      </c>
      <c r="K142" s="131">
        <f t="shared" si="100"/>
        <v>0.1</v>
      </c>
      <c r="L142" s="131">
        <f t="shared" si="100"/>
        <v>0.1</v>
      </c>
      <c r="M142" s="131">
        <f t="shared" si="100"/>
        <v>0.1</v>
      </c>
      <c r="N142" s="131">
        <f t="shared" si="100"/>
        <v>0.1</v>
      </c>
      <c r="O142" s="131">
        <f t="shared" si="100"/>
        <v>0.1</v>
      </c>
      <c r="P142" s="131">
        <f t="shared" si="100"/>
        <v>0.1</v>
      </c>
      <c r="Q142" s="131">
        <f t="shared" si="100"/>
        <v>0.1</v>
      </c>
      <c r="R142" s="131">
        <f t="shared" si="100"/>
        <v>0.1</v>
      </c>
      <c r="S142" s="131">
        <f t="shared" si="100"/>
        <v>0.1</v>
      </c>
      <c r="T142" s="131">
        <f t="shared" si="100"/>
        <v>0.1</v>
      </c>
      <c r="U142" s="131">
        <f t="shared" si="100"/>
        <v>0.1</v>
      </c>
      <c r="V142" s="131">
        <f t="shared" si="100"/>
        <v>0.1</v>
      </c>
      <c r="W142" s="131">
        <f t="shared" si="100"/>
        <v>0.1</v>
      </c>
      <c r="X142" s="131">
        <f t="shared" si="100"/>
        <v>0.1</v>
      </c>
      <c r="Y142" s="131">
        <f t="shared" si="100"/>
        <v>0.1</v>
      </c>
      <c r="Z142" s="131">
        <f t="shared" si="100"/>
        <v>0.1</v>
      </c>
      <c r="AA142" s="131">
        <f t="shared" si="100"/>
        <v>0.1</v>
      </c>
      <c r="AB142" s="131">
        <f t="shared" si="100"/>
        <v>0.1</v>
      </c>
      <c r="AC142" s="131">
        <f t="shared" si="100"/>
        <v>0.1</v>
      </c>
      <c r="AD142" s="131">
        <f t="shared" si="100"/>
        <v>0.1</v>
      </c>
      <c r="AE142" s="131">
        <f t="shared" si="100"/>
        <v>0.1</v>
      </c>
      <c r="AF142" s="131">
        <f t="shared" si="100"/>
        <v>0.1</v>
      </c>
      <c r="AG142" s="131">
        <f t="shared" si="100"/>
        <v>0.1</v>
      </c>
      <c r="AH142" s="131">
        <f t="shared" si="100"/>
        <v>0.1</v>
      </c>
      <c r="AI142" s="131">
        <f t="shared" si="100"/>
        <v>0.1</v>
      </c>
      <c r="AJ142" s="131">
        <f t="shared" si="100"/>
        <v>0.1</v>
      </c>
      <c r="AK142" s="131">
        <f t="shared" si="100"/>
        <v>0.1</v>
      </c>
      <c r="AL142" s="131">
        <f t="shared" si="100"/>
        <v>0.1</v>
      </c>
      <c r="AM142" s="131">
        <f t="shared" si="100"/>
        <v>0.1</v>
      </c>
      <c r="AN142" s="131">
        <f t="shared" si="100"/>
        <v>0.1</v>
      </c>
      <c r="AO142" s="131">
        <f t="shared" si="100"/>
        <v>0.1</v>
      </c>
      <c r="AP142" s="131">
        <f t="shared" si="100"/>
        <v>0.1</v>
      </c>
      <c r="AQ142" s="131">
        <f t="shared" si="100"/>
        <v>0.1</v>
      </c>
      <c r="AR142" s="131">
        <f t="shared" si="100"/>
        <v>0.1</v>
      </c>
      <c r="AS142" s="131">
        <f t="shared" si="100"/>
        <v>0.1</v>
      </c>
      <c r="AT142" s="131">
        <f t="shared" si="100"/>
        <v>0.1</v>
      </c>
      <c r="AU142" s="131">
        <f t="shared" si="100"/>
        <v>0.1</v>
      </c>
      <c r="AV142" s="131">
        <f t="shared" si="100"/>
        <v>0.1</v>
      </c>
      <c r="AW142" s="131">
        <f t="shared" si="100"/>
        <v>0.1</v>
      </c>
      <c r="AX142" s="131">
        <f t="shared" si="100"/>
        <v>0.1</v>
      </c>
      <c r="AY142" s="131">
        <f t="shared" si="100"/>
        <v>0.1</v>
      </c>
      <c r="AZ142" s="131">
        <f t="shared" si="100"/>
        <v>0.1</v>
      </c>
      <c r="BA142" s="131">
        <f t="shared" si="100"/>
        <v>0.1</v>
      </c>
      <c r="BB142" s="131">
        <f t="shared" si="100"/>
        <v>0.1</v>
      </c>
      <c r="BC142" s="131">
        <f t="shared" si="100"/>
        <v>0.1</v>
      </c>
      <c r="BD142" s="131">
        <f t="shared" si="100"/>
        <v>0.1</v>
      </c>
      <c r="BE142" s="131">
        <f t="shared" si="100"/>
        <v>0.1</v>
      </c>
      <c r="BF142" s="131">
        <f t="shared" si="100"/>
        <v>0.1</v>
      </c>
      <c r="BG142" s="131">
        <f t="shared" si="100"/>
        <v>0.1</v>
      </c>
      <c r="BH142" s="131">
        <f t="shared" si="100"/>
        <v>0.1</v>
      </c>
      <c r="BI142" s="131">
        <f t="shared" si="100"/>
        <v>0.1</v>
      </c>
      <c r="BJ142" s="131">
        <f t="shared" si="100"/>
        <v>0.1</v>
      </c>
      <c r="BK142" s="131">
        <f t="shared" si="100"/>
        <v>0.1</v>
      </c>
      <c r="BL142" s="131">
        <f t="shared" si="100"/>
        <v>0.1</v>
      </c>
      <c r="BM142" s="131">
        <f t="shared" si="100"/>
        <v>0.1</v>
      </c>
      <c r="BN142" s="131">
        <f t="shared" si="100"/>
        <v>0.1</v>
      </c>
      <c r="BO142" s="131">
        <f t="shared" si="100"/>
        <v>0.1</v>
      </c>
      <c r="BP142" s="131">
        <f t="shared" si="100"/>
        <v>0.1</v>
      </c>
      <c r="BQ142" s="131">
        <f t="shared" si="100"/>
        <v>0.1</v>
      </c>
      <c r="BR142" s="131">
        <f t="shared" si="100"/>
        <v>0.1</v>
      </c>
      <c r="BS142" s="131">
        <f t="shared" si="100"/>
        <v>0.1</v>
      </c>
      <c r="BT142" s="131">
        <f t="shared" si="100"/>
        <v>0.1</v>
      </c>
      <c r="BU142" s="131">
        <f t="shared" si="100"/>
        <v>0.1</v>
      </c>
      <c r="BV142" s="131">
        <f t="shared" ref="BV142:DL142" si="101">IF(BV143&gt;=2,0.5,IF(BV143&gt;=1.5,0.4,IF(BV143&gt;=1,0.3,IF(BV143&gt;=0.5,0.2,IF(BV143&lt;0.5,0.1)))))</f>
        <v>0.1</v>
      </c>
      <c r="BW142" s="131">
        <f t="shared" si="101"/>
        <v>0.1</v>
      </c>
      <c r="BX142" s="131">
        <f t="shared" si="101"/>
        <v>0.1</v>
      </c>
      <c r="BY142" s="131">
        <f t="shared" si="101"/>
        <v>0.1</v>
      </c>
      <c r="BZ142" s="131">
        <f t="shared" si="101"/>
        <v>0.1</v>
      </c>
      <c r="CA142" s="131">
        <f t="shared" si="101"/>
        <v>0.1</v>
      </c>
      <c r="CB142" s="131">
        <f t="shared" si="101"/>
        <v>0.1</v>
      </c>
      <c r="CC142" s="131">
        <f t="shared" si="101"/>
        <v>0.1</v>
      </c>
      <c r="CD142" s="131">
        <f t="shared" si="101"/>
        <v>0.1</v>
      </c>
      <c r="CE142" s="131">
        <f t="shared" si="101"/>
        <v>0.1</v>
      </c>
      <c r="CF142" s="131">
        <f t="shared" si="101"/>
        <v>0.1</v>
      </c>
      <c r="CG142" s="131">
        <f t="shared" si="101"/>
        <v>0.1</v>
      </c>
      <c r="CH142" s="131">
        <f t="shared" si="101"/>
        <v>0.1</v>
      </c>
      <c r="CI142" s="131">
        <f t="shared" si="101"/>
        <v>0.1</v>
      </c>
      <c r="CJ142" s="131">
        <f t="shared" si="101"/>
        <v>0.1</v>
      </c>
      <c r="CK142" s="131">
        <f t="shared" si="101"/>
        <v>0.1</v>
      </c>
      <c r="CL142" s="131">
        <f t="shared" si="101"/>
        <v>0.1</v>
      </c>
      <c r="CM142" s="131">
        <f t="shared" si="101"/>
        <v>0.1</v>
      </c>
      <c r="CN142" s="131">
        <f t="shared" si="101"/>
        <v>0.1</v>
      </c>
      <c r="CO142" s="131">
        <f t="shared" si="101"/>
        <v>0.1</v>
      </c>
      <c r="CP142" s="131">
        <f t="shared" si="101"/>
        <v>0.1</v>
      </c>
      <c r="CQ142" s="131">
        <f t="shared" si="101"/>
        <v>0.1</v>
      </c>
      <c r="CR142" s="131">
        <f t="shared" si="101"/>
        <v>0.1</v>
      </c>
      <c r="CS142" s="131">
        <f t="shared" si="101"/>
        <v>0.1</v>
      </c>
      <c r="CT142" s="131">
        <f t="shared" si="101"/>
        <v>0.1</v>
      </c>
      <c r="CU142" s="131">
        <f t="shared" si="101"/>
        <v>0.1</v>
      </c>
      <c r="CV142" s="131">
        <f t="shared" si="101"/>
        <v>0.1</v>
      </c>
      <c r="CW142" s="131">
        <f t="shared" si="101"/>
        <v>0.1</v>
      </c>
      <c r="CX142" s="131">
        <f t="shared" si="101"/>
        <v>0.1</v>
      </c>
      <c r="CY142" s="131">
        <f t="shared" si="101"/>
        <v>0.1</v>
      </c>
      <c r="CZ142" s="131">
        <f t="shared" si="101"/>
        <v>0.1</v>
      </c>
      <c r="DA142" s="131">
        <f t="shared" si="101"/>
        <v>0.1</v>
      </c>
      <c r="DB142" s="131">
        <f t="shared" si="101"/>
        <v>0.1</v>
      </c>
      <c r="DC142" s="131">
        <f t="shared" si="101"/>
        <v>0.1</v>
      </c>
      <c r="DD142" s="131">
        <f t="shared" si="101"/>
        <v>0.1</v>
      </c>
      <c r="DE142" s="131">
        <f t="shared" si="101"/>
        <v>0.1</v>
      </c>
      <c r="DF142" s="131">
        <f t="shared" si="101"/>
        <v>0.1</v>
      </c>
      <c r="DG142" s="131">
        <f t="shared" si="101"/>
        <v>0.1</v>
      </c>
      <c r="DH142" s="131">
        <f t="shared" si="101"/>
        <v>0.1</v>
      </c>
      <c r="DI142" s="131">
        <f t="shared" si="101"/>
        <v>0.1</v>
      </c>
      <c r="DJ142" s="131">
        <f t="shared" si="101"/>
        <v>0.1</v>
      </c>
      <c r="DK142" s="131">
        <f t="shared" si="101"/>
        <v>0.1</v>
      </c>
      <c r="DL142" s="131">
        <f t="shared" si="101"/>
        <v>0.1</v>
      </c>
    </row>
    <row r="143" spans="1:116" ht="120">
      <c r="A143" s="685"/>
      <c r="B143" s="341" t="s">
        <v>785</v>
      </c>
      <c r="C143" s="342"/>
      <c r="D143" s="392"/>
      <c r="E143" s="392"/>
      <c r="F143" s="343"/>
      <c r="G143" s="735"/>
      <c r="H143" s="328" t="s">
        <v>68</v>
      </c>
      <c r="I143" s="329"/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29"/>
      <c r="AS143" s="329"/>
      <c r="AT143" s="329"/>
      <c r="AU143" s="329"/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329"/>
      <c r="BG143" s="329"/>
      <c r="BH143" s="329"/>
      <c r="BI143" s="329"/>
      <c r="BJ143" s="329"/>
      <c r="BK143" s="329"/>
      <c r="BL143" s="329"/>
      <c r="BM143" s="329"/>
      <c r="BN143" s="329"/>
      <c r="BO143" s="329"/>
      <c r="BP143" s="329"/>
      <c r="BQ143" s="329"/>
      <c r="BR143" s="329"/>
      <c r="BS143" s="329"/>
      <c r="BT143" s="329"/>
      <c r="BU143" s="329"/>
      <c r="BV143" s="329"/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  <c r="CN143" s="329"/>
      <c r="CO143" s="329"/>
      <c r="CP143" s="329"/>
      <c r="CQ143" s="329"/>
      <c r="CR143" s="329"/>
      <c r="CS143" s="329"/>
      <c r="CT143" s="329"/>
      <c r="CU143" s="329"/>
      <c r="CV143" s="329"/>
      <c r="CW143" s="329"/>
      <c r="CX143" s="329"/>
      <c r="CY143" s="329"/>
      <c r="CZ143" s="329"/>
      <c r="DA143" s="329"/>
      <c r="DB143" s="329"/>
      <c r="DC143" s="329"/>
      <c r="DD143" s="329"/>
      <c r="DE143" s="329"/>
      <c r="DF143" s="329"/>
      <c r="DG143" s="329"/>
      <c r="DH143" s="329"/>
      <c r="DI143" s="329"/>
      <c r="DJ143" s="329"/>
      <c r="DK143" s="329"/>
      <c r="DL143" s="329"/>
    </row>
    <row r="144" spans="1:116" ht="24">
      <c r="A144" s="324" t="s">
        <v>786</v>
      </c>
      <c r="B144" s="691" t="s">
        <v>787</v>
      </c>
      <c r="C144" s="692"/>
      <c r="D144" s="692"/>
      <c r="E144" s="692"/>
      <c r="F144" s="693"/>
      <c r="G144" s="734" t="s">
        <v>31</v>
      </c>
      <c r="H144" s="328">
        <v>1</v>
      </c>
      <c r="I144" s="131">
        <f>IF(I145&gt;=80,1,IF(I145&gt;=70,0.8,IF(I145&gt;=60,0.6,IF(I145&gt;=50,0.4,IF(I145&lt;50,0.2)))))</f>
        <v>0.2</v>
      </c>
      <c r="J144" s="131">
        <f t="shared" ref="J144:BU144" si="102">IF(J145&gt;=80,1,IF(J145&gt;=70,0.8,IF(J145&gt;=60,0.6,IF(J145&gt;=50,0.4,IF(J145&lt;50,0.2)))))</f>
        <v>0.2</v>
      </c>
      <c r="K144" s="131">
        <f t="shared" si="102"/>
        <v>0.2</v>
      </c>
      <c r="L144" s="131">
        <f t="shared" si="102"/>
        <v>0.2</v>
      </c>
      <c r="M144" s="131">
        <f t="shared" si="102"/>
        <v>0.2</v>
      </c>
      <c r="N144" s="131">
        <f t="shared" si="102"/>
        <v>0.2</v>
      </c>
      <c r="O144" s="131">
        <f t="shared" si="102"/>
        <v>0.2</v>
      </c>
      <c r="P144" s="131">
        <f t="shared" si="102"/>
        <v>0.2</v>
      </c>
      <c r="Q144" s="131">
        <f t="shared" si="102"/>
        <v>0.2</v>
      </c>
      <c r="R144" s="131">
        <f t="shared" si="102"/>
        <v>0.2</v>
      </c>
      <c r="S144" s="131">
        <f t="shared" si="102"/>
        <v>0.2</v>
      </c>
      <c r="T144" s="131">
        <f t="shared" si="102"/>
        <v>0.2</v>
      </c>
      <c r="U144" s="131">
        <f t="shared" si="102"/>
        <v>0.2</v>
      </c>
      <c r="V144" s="131">
        <f t="shared" si="102"/>
        <v>0.2</v>
      </c>
      <c r="W144" s="131">
        <f t="shared" si="102"/>
        <v>0.2</v>
      </c>
      <c r="X144" s="131">
        <f t="shared" si="102"/>
        <v>0.2</v>
      </c>
      <c r="Y144" s="131">
        <f t="shared" si="102"/>
        <v>0.2</v>
      </c>
      <c r="Z144" s="131">
        <f t="shared" si="102"/>
        <v>0.2</v>
      </c>
      <c r="AA144" s="131">
        <f t="shared" si="102"/>
        <v>0.2</v>
      </c>
      <c r="AB144" s="131">
        <f t="shared" si="102"/>
        <v>0.2</v>
      </c>
      <c r="AC144" s="131">
        <f t="shared" si="102"/>
        <v>0.2</v>
      </c>
      <c r="AD144" s="131">
        <f t="shared" si="102"/>
        <v>0.2</v>
      </c>
      <c r="AE144" s="131">
        <f t="shared" si="102"/>
        <v>0.2</v>
      </c>
      <c r="AF144" s="131">
        <f t="shared" si="102"/>
        <v>0.2</v>
      </c>
      <c r="AG144" s="131">
        <f t="shared" si="102"/>
        <v>0.2</v>
      </c>
      <c r="AH144" s="131">
        <f t="shared" si="102"/>
        <v>0.2</v>
      </c>
      <c r="AI144" s="131">
        <f t="shared" si="102"/>
        <v>0.2</v>
      </c>
      <c r="AJ144" s="131">
        <f t="shared" si="102"/>
        <v>0.2</v>
      </c>
      <c r="AK144" s="131">
        <f t="shared" si="102"/>
        <v>0.2</v>
      </c>
      <c r="AL144" s="131">
        <f t="shared" si="102"/>
        <v>0.2</v>
      </c>
      <c r="AM144" s="131">
        <f t="shared" si="102"/>
        <v>0.2</v>
      </c>
      <c r="AN144" s="131">
        <f t="shared" si="102"/>
        <v>0.2</v>
      </c>
      <c r="AO144" s="131">
        <f t="shared" si="102"/>
        <v>0.2</v>
      </c>
      <c r="AP144" s="131">
        <f t="shared" si="102"/>
        <v>0.2</v>
      </c>
      <c r="AQ144" s="131">
        <f t="shared" si="102"/>
        <v>0.2</v>
      </c>
      <c r="AR144" s="131">
        <f t="shared" si="102"/>
        <v>0.2</v>
      </c>
      <c r="AS144" s="131">
        <f t="shared" si="102"/>
        <v>0.2</v>
      </c>
      <c r="AT144" s="131">
        <f t="shared" si="102"/>
        <v>0.2</v>
      </c>
      <c r="AU144" s="131">
        <f t="shared" si="102"/>
        <v>0.2</v>
      </c>
      <c r="AV144" s="131">
        <f t="shared" si="102"/>
        <v>0.2</v>
      </c>
      <c r="AW144" s="131">
        <f t="shared" si="102"/>
        <v>0.2</v>
      </c>
      <c r="AX144" s="131">
        <f t="shared" si="102"/>
        <v>0.2</v>
      </c>
      <c r="AY144" s="131">
        <f t="shared" si="102"/>
        <v>0.2</v>
      </c>
      <c r="AZ144" s="131">
        <f t="shared" si="102"/>
        <v>0.2</v>
      </c>
      <c r="BA144" s="131">
        <f t="shared" si="102"/>
        <v>0.2</v>
      </c>
      <c r="BB144" s="131">
        <f t="shared" si="102"/>
        <v>0.2</v>
      </c>
      <c r="BC144" s="131">
        <f t="shared" si="102"/>
        <v>0.2</v>
      </c>
      <c r="BD144" s="131">
        <f t="shared" si="102"/>
        <v>0.2</v>
      </c>
      <c r="BE144" s="131">
        <f t="shared" si="102"/>
        <v>0.2</v>
      </c>
      <c r="BF144" s="131">
        <f t="shared" si="102"/>
        <v>0.2</v>
      </c>
      <c r="BG144" s="131">
        <f t="shared" si="102"/>
        <v>0.2</v>
      </c>
      <c r="BH144" s="131">
        <f t="shared" si="102"/>
        <v>0.2</v>
      </c>
      <c r="BI144" s="131">
        <f t="shared" si="102"/>
        <v>0.2</v>
      </c>
      <c r="BJ144" s="131">
        <f t="shared" si="102"/>
        <v>0.2</v>
      </c>
      <c r="BK144" s="131">
        <f t="shared" si="102"/>
        <v>0.2</v>
      </c>
      <c r="BL144" s="131">
        <f t="shared" si="102"/>
        <v>0.2</v>
      </c>
      <c r="BM144" s="131">
        <f t="shared" si="102"/>
        <v>0.2</v>
      </c>
      <c r="BN144" s="131">
        <f t="shared" si="102"/>
        <v>0.2</v>
      </c>
      <c r="BO144" s="131">
        <f t="shared" si="102"/>
        <v>0.2</v>
      </c>
      <c r="BP144" s="131">
        <f t="shared" si="102"/>
        <v>0.2</v>
      </c>
      <c r="BQ144" s="131">
        <f t="shared" si="102"/>
        <v>0.2</v>
      </c>
      <c r="BR144" s="131">
        <f t="shared" si="102"/>
        <v>0.2</v>
      </c>
      <c r="BS144" s="131">
        <f t="shared" si="102"/>
        <v>0.2</v>
      </c>
      <c r="BT144" s="131">
        <f t="shared" si="102"/>
        <v>0.2</v>
      </c>
      <c r="BU144" s="131">
        <f t="shared" si="102"/>
        <v>0.2</v>
      </c>
      <c r="BV144" s="131">
        <f t="shared" ref="BV144:DL144" si="103">IF(BV145&gt;=80,1,IF(BV145&gt;=70,0.8,IF(BV145&gt;=60,0.6,IF(BV145&gt;=50,0.4,IF(BV145&lt;50,0.2)))))</f>
        <v>0.2</v>
      </c>
      <c r="BW144" s="131">
        <f t="shared" si="103"/>
        <v>0.2</v>
      </c>
      <c r="BX144" s="131">
        <f t="shared" si="103"/>
        <v>0.2</v>
      </c>
      <c r="BY144" s="131">
        <f t="shared" si="103"/>
        <v>0.2</v>
      </c>
      <c r="BZ144" s="131">
        <f t="shared" si="103"/>
        <v>0.2</v>
      </c>
      <c r="CA144" s="131">
        <f t="shared" si="103"/>
        <v>0.2</v>
      </c>
      <c r="CB144" s="131">
        <f t="shared" si="103"/>
        <v>0.2</v>
      </c>
      <c r="CC144" s="131">
        <f t="shared" si="103"/>
        <v>0.2</v>
      </c>
      <c r="CD144" s="131">
        <f t="shared" si="103"/>
        <v>0.2</v>
      </c>
      <c r="CE144" s="131">
        <f t="shared" si="103"/>
        <v>0.2</v>
      </c>
      <c r="CF144" s="131">
        <f t="shared" si="103"/>
        <v>0.2</v>
      </c>
      <c r="CG144" s="131">
        <f t="shared" si="103"/>
        <v>0.2</v>
      </c>
      <c r="CH144" s="131">
        <f t="shared" si="103"/>
        <v>0.2</v>
      </c>
      <c r="CI144" s="131">
        <f t="shared" si="103"/>
        <v>0.2</v>
      </c>
      <c r="CJ144" s="131">
        <f t="shared" si="103"/>
        <v>0.2</v>
      </c>
      <c r="CK144" s="131">
        <f t="shared" si="103"/>
        <v>0.2</v>
      </c>
      <c r="CL144" s="131">
        <f t="shared" si="103"/>
        <v>0.2</v>
      </c>
      <c r="CM144" s="131">
        <f t="shared" si="103"/>
        <v>0.2</v>
      </c>
      <c r="CN144" s="131">
        <f t="shared" si="103"/>
        <v>0.2</v>
      </c>
      <c r="CO144" s="131">
        <f t="shared" si="103"/>
        <v>0.2</v>
      </c>
      <c r="CP144" s="131">
        <f t="shared" si="103"/>
        <v>0.2</v>
      </c>
      <c r="CQ144" s="131">
        <f t="shared" si="103"/>
        <v>0.2</v>
      </c>
      <c r="CR144" s="131">
        <f t="shared" si="103"/>
        <v>0.2</v>
      </c>
      <c r="CS144" s="131">
        <f t="shared" si="103"/>
        <v>0.2</v>
      </c>
      <c r="CT144" s="131">
        <f t="shared" si="103"/>
        <v>0.2</v>
      </c>
      <c r="CU144" s="131">
        <f t="shared" si="103"/>
        <v>0.2</v>
      </c>
      <c r="CV144" s="131">
        <f t="shared" si="103"/>
        <v>0.2</v>
      </c>
      <c r="CW144" s="131">
        <f t="shared" si="103"/>
        <v>0.2</v>
      </c>
      <c r="CX144" s="131">
        <f t="shared" si="103"/>
        <v>0.2</v>
      </c>
      <c r="CY144" s="131">
        <f t="shared" si="103"/>
        <v>0.2</v>
      </c>
      <c r="CZ144" s="131">
        <f t="shared" si="103"/>
        <v>0.2</v>
      </c>
      <c r="DA144" s="131">
        <f t="shared" si="103"/>
        <v>0.2</v>
      </c>
      <c r="DB144" s="131">
        <f t="shared" si="103"/>
        <v>0.2</v>
      </c>
      <c r="DC144" s="131">
        <f t="shared" si="103"/>
        <v>0.2</v>
      </c>
      <c r="DD144" s="131">
        <f t="shared" si="103"/>
        <v>0.2</v>
      </c>
      <c r="DE144" s="131">
        <f t="shared" si="103"/>
        <v>0.2</v>
      </c>
      <c r="DF144" s="131">
        <f t="shared" si="103"/>
        <v>0.2</v>
      </c>
      <c r="DG144" s="131">
        <f t="shared" si="103"/>
        <v>0.2</v>
      </c>
      <c r="DH144" s="131">
        <f t="shared" si="103"/>
        <v>0.2</v>
      </c>
      <c r="DI144" s="131">
        <f t="shared" si="103"/>
        <v>0.2</v>
      </c>
      <c r="DJ144" s="131">
        <f t="shared" si="103"/>
        <v>0.2</v>
      </c>
      <c r="DK144" s="131">
        <f t="shared" si="103"/>
        <v>0.2</v>
      </c>
      <c r="DL144" s="131">
        <f t="shared" si="103"/>
        <v>0.2</v>
      </c>
    </row>
    <row r="145" spans="1:116" ht="120" customHeight="1">
      <c r="A145" s="324"/>
      <c r="B145" s="341" t="s">
        <v>788</v>
      </c>
      <c r="C145" s="342"/>
      <c r="D145" s="342"/>
      <c r="E145" s="342"/>
      <c r="F145" s="343"/>
      <c r="G145" s="735"/>
      <c r="H145" s="328" t="s">
        <v>68</v>
      </c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29"/>
      <c r="AL145" s="329"/>
      <c r="AM145" s="329"/>
      <c r="AN145" s="329"/>
      <c r="AO145" s="329"/>
      <c r="AP145" s="329"/>
      <c r="AQ145" s="329"/>
      <c r="AR145" s="329"/>
      <c r="AS145" s="329"/>
      <c r="AT145" s="329"/>
      <c r="AU145" s="329"/>
      <c r="AV145" s="329"/>
      <c r="AW145" s="329"/>
      <c r="AX145" s="329"/>
      <c r="AY145" s="329"/>
      <c r="AZ145" s="329"/>
      <c r="BA145" s="329"/>
      <c r="BB145" s="329"/>
      <c r="BC145" s="329"/>
      <c r="BD145" s="329"/>
      <c r="BE145" s="329"/>
      <c r="BF145" s="329"/>
      <c r="BG145" s="329"/>
      <c r="BH145" s="329"/>
      <c r="BI145" s="329"/>
      <c r="BJ145" s="329"/>
      <c r="BK145" s="329"/>
      <c r="BL145" s="329"/>
      <c r="BM145" s="329"/>
      <c r="BN145" s="329"/>
      <c r="BO145" s="329"/>
      <c r="BP145" s="329"/>
      <c r="BQ145" s="329"/>
      <c r="BR145" s="329"/>
      <c r="BS145" s="329"/>
      <c r="BT145" s="329"/>
      <c r="BU145" s="329"/>
      <c r="BV145" s="329"/>
      <c r="BW145" s="329"/>
      <c r="BX145" s="329"/>
      <c r="BY145" s="329"/>
      <c r="BZ145" s="329"/>
      <c r="CA145" s="329"/>
      <c r="CB145" s="329"/>
      <c r="CC145" s="329"/>
      <c r="CD145" s="329"/>
      <c r="CE145" s="329"/>
      <c r="CF145" s="329"/>
      <c r="CG145" s="329"/>
      <c r="CH145" s="329"/>
      <c r="CI145" s="329"/>
      <c r="CJ145" s="329"/>
      <c r="CK145" s="329"/>
      <c r="CL145" s="329"/>
      <c r="CM145" s="329"/>
      <c r="CN145" s="329"/>
      <c r="CO145" s="329"/>
      <c r="CP145" s="329"/>
      <c r="CQ145" s="329"/>
      <c r="CR145" s="329"/>
      <c r="CS145" s="329"/>
      <c r="CT145" s="329"/>
      <c r="CU145" s="329"/>
      <c r="CV145" s="329"/>
      <c r="CW145" s="329"/>
      <c r="CX145" s="329"/>
      <c r="CY145" s="329"/>
      <c r="CZ145" s="329"/>
      <c r="DA145" s="329"/>
      <c r="DB145" s="329"/>
      <c r="DC145" s="329"/>
      <c r="DD145" s="329"/>
      <c r="DE145" s="329"/>
      <c r="DF145" s="329"/>
      <c r="DG145" s="329"/>
      <c r="DH145" s="329"/>
      <c r="DI145" s="329"/>
      <c r="DJ145" s="329"/>
      <c r="DK145" s="329"/>
      <c r="DL145" s="329"/>
    </row>
    <row r="146" spans="1:116" ht="24">
      <c r="A146" s="324" t="s">
        <v>789</v>
      </c>
      <c r="B146" s="736" t="s">
        <v>790</v>
      </c>
      <c r="C146" s="737"/>
      <c r="D146" s="737"/>
      <c r="E146" s="737"/>
      <c r="F146" s="738"/>
      <c r="G146" s="325"/>
      <c r="H146" s="326">
        <v>5</v>
      </c>
      <c r="I146" s="131">
        <f>I147+I149+I151+I153+I155</f>
        <v>1.2</v>
      </c>
      <c r="J146" s="131">
        <f t="shared" ref="J146:BU146" si="104">J147+J149+J151+J153+J155</f>
        <v>1.2</v>
      </c>
      <c r="K146" s="131">
        <f t="shared" si="104"/>
        <v>1.2</v>
      </c>
      <c r="L146" s="131">
        <f t="shared" si="104"/>
        <v>1.2</v>
      </c>
      <c r="M146" s="131">
        <f t="shared" si="104"/>
        <v>1.2</v>
      </c>
      <c r="N146" s="131">
        <f t="shared" si="104"/>
        <v>1.2</v>
      </c>
      <c r="O146" s="131">
        <f t="shared" si="104"/>
        <v>1.2</v>
      </c>
      <c r="P146" s="131">
        <f t="shared" si="104"/>
        <v>1.2</v>
      </c>
      <c r="Q146" s="131">
        <f t="shared" si="104"/>
        <v>1.2</v>
      </c>
      <c r="R146" s="131">
        <f t="shared" si="104"/>
        <v>1.2</v>
      </c>
      <c r="S146" s="131">
        <f t="shared" si="104"/>
        <v>1.2</v>
      </c>
      <c r="T146" s="131">
        <f t="shared" si="104"/>
        <v>1.2</v>
      </c>
      <c r="U146" s="131">
        <f t="shared" si="104"/>
        <v>1.2</v>
      </c>
      <c r="V146" s="131">
        <f t="shared" si="104"/>
        <v>1.2</v>
      </c>
      <c r="W146" s="131">
        <f t="shared" si="104"/>
        <v>1.2</v>
      </c>
      <c r="X146" s="131">
        <f t="shared" si="104"/>
        <v>1.2</v>
      </c>
      <c r="Y146" s="131">
        <f t="shared" si="104"/>
        <v>1.2</v>
      </c>
      <c r="Z146" s="131">
        <f t="shared" si="104"/>
        <v>1.2</v>
      </c>
      <c r="AA146" s="131">
        <f t="shared" si="104"/>
        <v>1.2</v>
      </c>
      <c r="AB146" s="131">
        <f t="shared" si="104"/>
        <v>1.2</v>
      </c>
      <c r="AC146" s="131">
        <f t="shared" si="104"/>
        <v>1.2</v>
      </c>
      <c r="AD146" s="131">
        <f t="shared" si="104"/>
        <v>1.2</v>
      </c>
      <c r="AE146" s="131">
        <f t="shared" si="104"/>
        <v>1.2</v>
      </c>
      <c r="AF146" s="131">
        <f t="shared" si="104"/>
        <v>1.2</v>
      </c>
      <c r="AG146" s="131">
        <f t="shared" si="104"/>
        <v>1.2</v>
      </c>
      <c r="AH146" s="131">
        <f t="shared" si="104"/>
        <v>1.2</v>
      </c>
      <c r="AI146" s="131">
        <f t="shared" si="104"/>
        <v>1.2</v>
      </c>
      <c r="AJ146" s="131">
        <f t="shared" si="104"/>
        <v>1.2</v>
      </c>
      <c r="AK146" s="131">
        <f t="shared" si="104"/>
        <v>1.2</v>
      </c>
      <c r="AL146" s="131">
        <f t="shared" si="104"/>
        <v>1.2</v>
      </c>
      <c r="AM146" s="131">
        <f t="shared" si="104"/>
        <v>1.2</v>
      </c>
      <c r="AN146" s="131">
        <f t="shared" si="104"/>
        <v>1.2</v>
      </c>
      <c r="AO146" s="131">
        <f t="shared" si="104"/>
        <v>1.2</v>
      </c>
      <c r="AP146" s="131">
        <f t="shared" si="104"/>
        <v>1.2</v>
      </c>
      <c r="AQ146" s="131">
        <f t="shared" si="104"/>
        <v>1.2</v>
      </c>
      <c r="AR146" s="131">
        <f t="shared" si="104"/>
        <v>1.2</v>
      </c>
      <c r="AS146" s="131">
        <f t="shared" si="104"/>
        <v>1.2</v>
      </c>
      <c r="AT146" s="131">
        <f t="shared" si="104"/>
        <v>1.2</v>
      </c>
      <c r="AU146" s="131">
        <f t="shared" si="104"/>
        <v>1.2</v>
      </c>
      <c r="AV146" s="131">
        <f t="shared" si="104"/>
        <v>1.2</v>
      </c>
      <c r="AW146" s="131">
        <f t="shared" si="104"/>
        <v>1.2</v>
      </c>
      <c r="AX146" s="131">
        <f t="shared" si="104"/>
        <v>1.2</v>
      </c>
      <c r="AY146" s="131">
        <f t="shared" si="104"/>
        <v>1.2</v>
      </c>
      <c r="AZ146" s="131">
        <f t="shared" si="104"/>
        <v>1.2</v>
      </c>
      <c r="BA146" s="131">
        <f t="shared" si="104"/>
        <v>1.2</v>
      </c>
      <c r="BB146" s="131">
        <f t="shared" si="104"/>
        <v>1.2</v>
      </c>
      <c r="BC146" s="131">
        <f t="shared" si="104"/>
        <v>1.2</v>
      </c>
      <c r="BD146" s="131">
        <f t="shared" si="104"/>
        <v>1.2</v>
      </c>
      <c r="BE146" s="131">
        <f t="shared" si="104"/>
        <v>1.2</v>
      </c>
      <c r="BF146" s="131">
        <f t="shared" si="104"/>
        <v>1.2</v>
      </c>
      <c r="BG146" s="131">
        <f t="shared" si="104"/>
        <v>1.2</v>
      </c>
      <c r="BH146" s="131">
        <f t="shared" si="104"/>
        <v>1.2</v>
      </c>
      <c r="BI146" s="131">
        <f t="shared" si="104"/>
        <v>1.2</v>
      </c>
      <c r="BJ146" s="131">
        <f t="shared" si="104"/>
        <v>1.2</v>
      </c>
      <c r="BK146" s="131">
        <f t="shared" si="104"/>
        <v>1.2</v>
      </c>
      <c r="BL146" s="131">
        <f t="shared" si="104"/>
        <v>1.2</v>
      </c>
      <c r="BM146" s="131">
        <f t="shared" si="104"/>
        <v>1.2</v>
      </c>
      <c r="BN146" s="131">
        <f t="shared" si="104"/>
        <v>1.2</v>
      </c>
      <c r="BO146" s="131">
        <f t="shared" si="104"/>
        <v>1.2</v>
      </c>
      <c r="BP146" s="131">
        <f t="shared" si="104"/>
        <v>1.2</v>
      </c>
      <c r="BQ146" s="131">
        <f t="shared" si="104"/>
        <v>1.2</v>
      </c>
      <c r="BR146" s="131">
        <f t="shared" si="104"/>
        <v>1.2</v>
      </c>
      <c r="BS146" s="131">
        <f t="shared" si="104"/>
        <v>1.2</v>
      </c>
      <c r="BT146" s="131">
        <f t="shared" si="104"/>
        <v>1.2</v>
      </c>
      <c r="BU146" s="131">
        <f t="shared" si="104"/>
        <v>1.2</v>
      </c>
      <c r="BV146" s="131">
        <f t="shared" ref="BV146:DL146" si="105">BV147+BV149+BV151+BV153+BV155</f>
        <v>1.2</v>
      </c>
      <c r="BW146" s="131">
        <f t="shared" si="105"/>
        <v>1.2</v>
      </c>
      <c r="BX146" s="131">
        <f t="shared" si="105"/>
        <v>1.2</v>
      </c>
      <c r="BY146" s="131">
        <f t="shared" si="105"/>
        <v>1.2</v>
      </c>
      <c r="BZ146" s="131">
        <f t="shared" si="105"/>
        <v>1.2</v>
      </c>
      <c r="CA146" s="131">
        <f t="shared" si="105"/>
        <v>1.2</v>
      </c>
      <c r="CB146" s="131">
        <f t="shared" si="105"/>
        <v>1.2</v>
      </c>
      <c r="CC146" s="131">
        <f t="shared" si="105"/>
        <v>1.2</v>
      </c>
      <c r="CD146" s="131">
        <f t="shared" si="105"/>
        <v>1.2</v>
      </c>
      <c r="CE146" s="131">
        <f t="shared" si="105"/>
        <v>1.2</v>
      </c>
      <c r="CF146" s="131">
        <f t="shared" si="105"/>
        <v>1.2</v>
      </c>
      <c r="CG146" s="131">
        <f t="shared" si="105"/>
        <v>1.2</v>
      </c>
      <c r="CH146" s="131">
        <f t="shared" si="105"/>
        <v>1.2</v>
      </c>
      <c r="CI146" s="131">
        <f t="shared" si="105"/>
        <v>1.2</v>
      </c>
      <c r="CJ146" s="131">
        <f t="shared" si="105"/>
        <v>1.2</v>
      </c>
      <c r="CK146" s="131">
        <f t="shared" si="105"/>
        <v>1.2</v>
      </c>
      <c r="CL146" s="131">
        <f t="shared" si="105"/>
        <v>1.2</v>
      </c>
      <c r="CM146" s="131">
        <f t="shared" si="105"/>
        <v>1.2</v>
      </c>
      <c r="CN146" s="131">
        <f t="shared" si="105"/>
        <v>1.2</v>
      </c>
      <c r="CO146" s="131">
        <f t="shared" si="105"/>
        <v>1.2</v>
      </c>
      <c r="CP146" s="131">
        <f t="shared" si="105"/>
        <v>1.2</v>
      </c>
      <c r="CQ146" s="131">
        <f t="shared" si="105"/>
        <v>1.2</v>
      </c>
      <c r="CR146" s="131">
        <f t="shared" si="105"/>
        <v>1.2</v>
      </c>
      <c r="CS146" s="131">
        <f t="shared" si="105"/>
        <v>1.2</v>
      </c>
      <c r="CT146" s="131">
        <f t="shared" si="105"/>
        <v>1.2</v>
      </c>
      <c r="CU146" s="131">
        <f t="shared" si="105"/>
        <v>1.2</v>
      </c>
      <c r="CV146" s="131">
        <f t="shared" si="105"/>
        <v>1.2</v>
      </c>
      <c r="CW146" s="131">
        <f t="shared" si="105"/>
        <v>1.2</v>
      </c>
      <c r="CX146" s="131">
        <f t="shared" si="105"/>
        <v>1.2</v>
      </c>
      <c r="CY146" s="131">
        <f t="shared" si="105"/>
        <v>1.2</v>
      </c>
      <c r="CZ146" s="131">
        <f t="shared" si="105"/>
        <v>1.2</v>
      </c>
      <c r="DA146" s="131">
        <f t="shared" si="105"/>
        <v>1.2</v>
      </c>
      <c r="DB146" s="131">
        <f t="shared" si="105"/>
        <v>1.2</v>
      </c>
      <c r="DC146" s="131">
        <f t="shared" si="105"/>
        <v>1.2</v>
      </c>
      <c r="DD146" s="131">
        <f t="shared" si="105"/>
        <v>1.2</v>
      </c>
      <c r="DE146" s="131">
        <f t="shared" si="105"/>
        <v>1.2</v>
      </c>
      <c r="DF146" s="131">
        <f t="shared" si="105"/>
        <v>1.2</v>
      </c>
      <c r="DG146" s="131">
        <f t="shared" si="105"/>
        <v>1.2</v>
      </c>
      <c r="DH146" s="131">
        <f t="shared" si="105"/>
        <v>1.2</v>
      </c>
      <c r="DI146" s="131">
        <f t="shared" si="105"/>
        <v>1.2</v>
      </c>
      <c r="DJ146" s="131">
        <f t="shared" si="105"/>
        <v>1.2</v>
      </c>
      <c r="DK146" s="131">
        <f t="shared" si="105"/>
        <v>1.2</v>
      </c>
      <c r="DL146" s="131">
        <f t="shared" si="105"/>
        <v>1.2</v>
      </c>
    </row>
    <row r="147" spans="1:116" ht="24">
      <c r="A147" s="684" t="s">
        <v>791</v>
      </c>
      <c r="B147" s="717" t="s">
        <v>792</v>
      </c>
      <c r="C147" s="718"/>
      <c r="D147" s="718"/>
      <c r="E147" s="718"/>
      <c r="F147" s="719"/>
      <c r="G147" s="734" t="s">
        <v>31</v>
      </c>
      <c r="H147" s="328">
        <v>1</v>
      </c>
      <c r="I147" s="131">
        <f>IF(I148&gt;=80,1,IF(I148&lt;80,0))</f>
        <v>0</v>
      </c>
      <c r="J147" s="131">
        <f t="shared" ref="J147:BU147" si="106">IF(J148&gt;=80,1,IF(J148&lt;80,0))</f>
        <v>0</v>
      </c>
      <c r="K147" s="131">
        <f t="shared" si="106"/>
        <v>0</v>
      </c>
      <c r="L147" s="131">
        <f t="shared" si="106"/>
        <v>0</v>
      </c>
      <c r="M147" s="131">
        <f t="shared" si="106"/>
        <v>0</v>
      </c>
      <c r="N147" s="131">
        <f t="shared" si="106"/>
        <v>0</v>
      </c>
      <c r="O147" s="131">
        <f t="shared" si="106"/>
        <v>0</v>
      </c>
      <c r="P147" s="131">
        <f t="shared" si="106"/>
        <v>0</v>
      </c>
      <c r="Q147" s="131">
        <f t="shared" si="106"/>
        <v>0</v>
      </c>
      <c r="R147" s="131">
        <f t="shared" si="106"/>
        <v>0</v>
      </c>
      <c r="S147" s="131">
        <f t="shared" si="106"/>
        <v>0</v>
      </c>
      <c r="T147" s="131">
        <f t="shared" si="106"/>
        <v>0</v>
      </c>
      <c r="U147" s="131">
        <f t="shared" si="106"/>
        <v>0</v>
      </c>
      <c r="V147" s="131">
        <f t="shared" si="106"/>
        <v>0</v>
      </c>
      <c r="W147" s="131">
        <f t="shared" si="106"/>
        <v>0</v>
      </c>
      <c r="X147" s="131">
        <f t="shared" si="106"/>
        <v>0</v>
      </c>
      <c r="Y147" s="131">
        <f t="shared" si="106"/>
        <v>0</v>
      </c>
      <c r="Z147" s="131">
        <f t="shared" si="106"/>
        <v>0</v>
      </c>
      <c r="AA147" s="131">
        <f t="shared" si="106"/>
        <v>0</v>
      </c>
      <c r="AB147" s="131">
        <f t="shared" si="106"/>
        <v>0</v>
      </c>
      <c r="AC147" s="131">
        <f t="shared" si="106"/>
        <v>0</v>
      </c>
      <c r="AD147" s="131">
        <f t="shared" si="106"/>
        <v>0</v>
      </c>
      <c r="AE147" s="131">
        <f t="shared" si="106"/>
        <v>0</v>
      </c>
      <c r="AF147" s="131">
        <f t="shared" si="106"/>
        <v>0</v>
      </c>
      <c r="AG147" s="131">
        <f t="shared" si="106"/>
        <v>0</v>
      </c>
      <c r="AH147" s="131">
        <f t="shared" si="106"/>
        <v>0</v>
      </c>
      <c r="AI147" s="131">
        <f t="shared" si="106"/>
        <v>0</v>
      </c>
      <c r="AJ147" s="131">
        <f t="shared" si="106"/>
        <v>0</v>
      </c>
      <c r="AK147" s="131">
        <f t="shared" si="106"/>
        <v>0</v>
      </c>
      <c r="AL147" s="131">
        <f t="shared" si="106"/>
        <v>0</v>
      </c>
      <c r="AM147" s="131">
        <f t="shared" si="106"/>
        <v>0</v>
      </c>
      <c r="AN147" s="131">
        <f t="shared" si="106"/>
        <v>0</v>
      </c>
      <c r="AO147" s="131">
        <f t="shared" si="106"/>
        <v>0</v>
      </c>
      <c r="AP147" s="131">
        <f t="shared" si="106"/>
        <v>0</v>
      </c>
      <c r="AQ147" s="131">
        <f t="shared" si="106"/>
        <v>0</v>
      </c>
      <c r="AR147" s="131">
        <f t="shared" si="106"/>
        <v>0</v>
      </c>
      <c r="AS147" s="131">
        <f t="shared" si="106"/>
        <v>0</v>
      </c>
      <c r="AT147" s="131">
        <f t="shared" si="106"/>
        <v>0</v>
      </c>
      <c r="AU147" s="131">
        <f t="shared" si="106"/>
        <v>0</v>
      </c>
      <c r="AV147" s="131">
        <f t="shared" si="106"/>
        <v>0</v>
      </c>
      <c r="AW147" s="131">
        <f t="shared" si="106"/>
        <v>0</v>
      </c>
      <c r="AX147" s="131">
        <f t="shared" si="106"/>
        <v>0</v>
      </c>
      <c r="AY147" s="131">
        <f t="shared" si="106"/>
        <v>0</v>
      </c>
      <c r="AZ147" s="131">
        <f t="shared" si="106"/>
        <v>0</v>
      </c>
      <c r="BA147" s="131">
        <f t="shared" si="106"/>
        <v>0</v>
      </c>
      <c r="BB147" s="131">
        <f t="shared" si="106"/>
        <v>0</v>
      </c>
      <c r="BC147" s="131">
        <f t="shared" si="106"/>
        <v>0</v>
      </c>
      <c r="BD147" s="131">
        <f t="shared" si="106"/>
        <v>0</v>
      </c>
      <c r="BE147" s="131">
        <f t="shared" si="106"/>
        <v>0</v>
      </c>
      <c r="BF147" s="131">
        <f t="shared" si="106"/>
        <v>0</v>
      </c>
      <c r="BG147" s="131">
        <f t="shared" si="106"/>
        <v>0</v>
      </c>
      <c r="BH147" s="131">
        <f t="shared" si="106"/>
        <v>0</v>
      </c>
      <c r="BI147" s="131">
        <f t="shared" si="106"/>
        <v>0</v>
      </c>
      <c r="BJ147" s="131">
        <f t="shared" si="106"/>
        <v>0</v>
      </c>
      <c r="BK147" s="131">
        <f t="shared" si="106"/>
        <v>0</v>
      </c>
      <c r="BL147" s="131">
        <f t="shared" si="106"/>
        <v>0</v>
      </c>
      <c r="BM147" s="131">
        <f t="shared" si="106"/>
        <v>0</v>
      </c>
      <c r="BN147" s="131">
        <f t="shared" si="106"/>
        <v>0</v>
      </c>
      <c r="BO147" s="131">
        <f t="shared" si="106"/>
        <v>0</v>
      </c>
      <c r="BP147" s="131">
        <f t="shared" si="106"/>
        <v>0</v>
      </c>
      <c r="BQ147" s="131">
        <f t="shared" si="106"/>
        <v>0</v>
      </c>
      <c r="BR147" s="131">
        <f t="shared" si="106"/>
        <v>0</v>
      </c>
      <c r="BS147" s="131">
        <f t="shared" si="106"/>
        <v>0</v>
      </c>
      <c r="BT147" s="131">
        <f t="shared" si="106"/>
        <v>0</v>
      </c>
      <c r="BU147" s="131">
        <f t="shared" si="106"/>
        <v>0</v>
      </c>
      <c r="BV147" s="131">
        <f t="shared" ref="BV147:DL147" si="107">IF(BV148&gt;=80,1,IF(BV148&lt;80,0))</f>
        <v>0</v>
      </c>
      <c r="BW147" s="131">
        <f t="shared" si="107"/>
        <v>0</v>
      </c>
      <c r="BX147" s="131">
        <f t="shared" si="107"/>
        <v>0</v>
      </c>
      <c r="BY147" s="131">
        <f t="shared" si="107"/>
        <v>0</v>
      </c>
      <c r="BZ147" s="131">
        <f t="shared" si="107"/>
        <v>0</v>
      </c>
      <c r="CA147" s="131">
        <f t="shared" si="107"/>
        <v>0</v>
      </c>
      <c r="CB147" s="131">
        <f t="shared" si="107"/>
        <v>0</v>
      </c>
      <c r="CC147" s="131">
        <f t="shared" si="107"/>
        <v>0</v>
      </c>
      <c r="CD147" s="131">
        <f t="shared" si="107"/>
        <v>0</v>
      </c>
      <c r="CE147" s="131">
        <f t="shared" si="107"/>
        <v>0</v>
      </c>
      <c r="CF147" s="131">
        <f t="shared" si="107"/>
        <v>0</v>
      </c>
      <c r="CG147" s="131">
        <f t="shared" si="107"/>
        <v>0</v>
      </c>
      <c r="CH147" s="131">
        <f t="shared" si="107"/>
        <v>0</v>
      </c>
      <c r="CI147" s="131">
        <f t="shared" si="107"/>
        <v>0</v>
      </c>
      <c r="CJ147" s="131">
        <f t="shared" si="107"/>
        <v>0</v>
      </c>
      <c r="CK147" s="131">
        <f t="shared" si="107"/>
        <v>0</v>
      </c>
      <c r="CL147" s="131">
        <f t="shared" si="107"/>
        <v>0</v>
      </c>
      <c r="CM147" s="131">
        <f t="shared" si="107"/>
        <v>0</v>
      </c>
      <c r="CN147" s="131">
        <f t="shared" si="107"/>
        <v>0</v>
      </c>
      <c r="CO147" s="131">
        <f t="shared" si="107"/>
        <v>0</v>
      </c>
      <c r="CP147" s="131">
        <f t="shared" si="107"/>
        <v>0</v>
      </c>
      <c r="CQ147" s="131">
        <f t="shared" si="107"/>
        <v>0</v>
      </c>
      <c r="CR147" s="131">
        <f t="shared" si="107"/>
        <v>0</v>
      </c>
      <c r="CS147" s="131">
        <f t="shared" si="107"/>
        <v>0</v>
      </c>
      <c r="CT147" s="131">
        <f t="shared" si="107"/>
        <v>0</v>
      </c>
      <c r="CU147" s="131">
        <f t="shared" si="107"/>
        <v>0</v>
      </c>
      <c r="CV147" s="131">
        <f t="shared" si="107"/>
        <v>0</v>
      </c>
      <c r="CW147" s="131">
        <f t="shared" si="107"/>
        <v>0</v>
      </c>
      <c r="CX147" s="131">
        <f t="shared" si="107"/>
        <v>0</v>
      </c>
      <c r="CY147" s="131">
        <f t="shared" si="107"/>
        <v>0</v>
      </c>
      <c r="CZ147" s="131">
        <f t="shared" si="107"/>
        <v>0</v>
      </c>
      <c r="DA147" s="131">
        <f t="shared" si="107"/>
        <v>0</v>
      </c>
      <c r="DB147" s="131">
        <f t="shared" si="107"/>
        <v>0</v>
      </c>
      <c r="DC147" s="131">
        <f t="shared" si="107"/>
        <v>0</v>
      </c>
      <c r="DD147" s="131">
        <f t="shared" si="107"/>
        <v>0</v>
      </c>
      <c r="DE147" s="131">
        <f t="shared" si="107"/>
        <v>0</v>
      </c>
      <c r="DF147" s="131">
        <f t="shared" si="107"/>
        <v>0</v>
      </c>
      <c r="DG147" s="131">
        <f t="shared" si="107"/>
        <v>0</v>
      </c>
      <c r="DH147" s="131">
        <f t="shared" si="107"/>
        <v>0</v>
      </c>
      <c r="DI147" s="131">
        <f t="shared" si="107"/>
        <v>0</v>
      </c>
      <c r="DJ147" s="131">
        <f t="shared" si="107"/>
        <v>0</v>
      </c>
      <c r="DK147" s="131">
        <f t="shared" si="107"/>
        <v>0</v>
      </c>
      <c r="DL147" s="131">
        <f t="shared" si="107"/>
        <v>0</v>
      </c>
    </row>
    <row r="148" spans="1:116" ht="48">
      <c r="A148" s="685"/>
      <c r="B148" s="385" t="s">
        <v>793</v>
      </c>
      <c r="C148" s="393"/>
      <c r="D148" s="393"/>
      <c r="E148" s="393"/>
      <c r="F148" s="394"/>
      <c r="G148" s="735"/>
      <c r="H148" s="328" t="s">
        <v>68</v>
      </c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  <c r="AE148" s="329"/>
      <c r="AF148" s="329"/>
      <c r="AG148" s="329"/>
      <c r="AH148" s="329"/>
      <c r="AI148" s="329"/>
      <c r="AJ148" s="329"/>
      <c r="AK148" s="329"/>
      <c r="AL148" s="329"/>
      <c r="AM148" s="329"/>
      <c r="AN148" s="329"/>
      <c r="AO148" s="329"/>
      <c r="AP148" s="329"/>
      <c r="AQ148" s="329"/>
      <c r="AR148" s="329"/>
      <c r="AS148" s="329"/>
      <c r="AT148" s="329"/>
      <c r="AU148" s="329"/>
      <c r="AV148" s="329"/>
      <c r="AW148" s="329"/>
      <c r="AX148" s="329"/>
      <c r="AY148" s="329"/>
      <c r="AZ148" s="329"/>
      <c r="BA148" s="329"/>
      <c r="BB148" s="329"/>
      <c r="BC148" s="329"/>
      <c r="BD148" s="329"/>
      <c r="BE148" s="329"/>
      <c r="BF148" s="329"/>
      <c r="BG148" s="329"/>
      <c r="BH148" s="329"/>
      <c r="BI148" s="329"/>
      <c r="BJ148" s="329"/>
      <c r="BK148" s="329"/>
      <c r="BL148" s="329"/>
      <c r="BM148" s="329"/>
      <c r="BN148" s="329"/>
      <c r="BO148" s="329"/>
      <c r="BP148" s="329"/>
      <c r="BQ148" s="329"/>
      <c r="BR148" s="329"/>
      <c r="BS148" s="329"/>
      <c r="BT148" s="329"/>
      <c r="BU148" s="329"/>
      <c r="BV148" s="329"/>
      <c r="BW148" s="329"/>
      <c r="BX148" s="329"/>
      <c r="BY148" s="329"/>
      <c r="BZ148" s="329"/>
      <c r="CA148" s="329"/>
      <c r="CB148" s="329"/>
      <c r="CC148" s="329"/>
      <c r="CD148" s="329"/>
      <c r="CE148" s="329"/>
      <c r="CF148" s="329"/>
      <c r="CG148" s="329"/>
      <c r="CH148" s="329"/>
      <c r="CI148" s="329"/>
      <c r="CJ148" s="329"/>
      <c r="CK148" s="329"/>
      <c r="CL148" s="329"/>
      <c r="CM148" s="329"/>
      <c r="CN148" s="329"/>
      <c r="CO148" s="329"/>
      <c r="CP148" s="329"/>
      <c r="CQ148" s="329"/>
      <c r="CR148" s="329"/>
      <c r="CS148" s="329"/>
      <c r="CT148" s="329"/>
      <c r="CU148" s="329"/>
      <c r="CV148" s="329"/>
      <c r="CW148" s="329"/>
      <c r="CX148" s="329"/>
      <c r="CY148" s="329"/>
      <c r="CZ148" s="329"/>
      <c r="DA148" s="329"/>
      <c r="DB148" s="329"/>
      <c r="DC148" s="329"/>
      <c r="DD148" s="329"/>
      <c r="DE148" s="329"/>
      <c r="DF148" s="329"/>
      <c r="DG148" s="329"/>
      <c r="DH148" s="329"/>
      <c r="DI148" s="329"/>
      <c r="DJ148" s="329"/>
      <c r="DK148" s="329"/>
      <c r="DL148" s="329"/>
    </row>
    <row r="149" spans="1:116" ht="45.75" customHeight="1">
      <c r="A149" s="684" t="s">
        <v>794</v>
      </c>
      <c r="B149" s="717" t="s">
        <v>795</v>
      </c>
      <c r="C149" s="718"/>
      <c r="D149" s="718"/>
      <c r="E149" s="718"/>
      <c r="F149" s="719"/>
      <c r="G149" s="734" t="s">
        <v>31</v>
      </c>
      <c r="H149" s="328">
        <v>1</v>
      </c>
      <c r="I149" s="131">
        <f>IF(I150&gt;=80,1,IF(I150&gt;=70,0.9,IF(I150&gt;=60,0.8,IF(I150&gt;=50,0.7,IF(I150&lt;50,0.6)))))</f>
        <v>0.6</v>
      </c>
      <c r="J149" s="131">
        <f t="shared" ref="J149:BU149" si="108">IF(J150&gt;=80,1,IF(J150&gt;=70,0.9,IF(J150&gt;=60,0.8,IF(J150&gt;=50,0.7,IF(J150&lt;50,0.6)))))</f>
        <v>0.6</v>
      </c>
      <c r="K149" s="131">
        <f t="shared" si="108"/>
        <v>0.6</v>
      </c>
      <c r="L149" s="131">
        <f t="shared" si="108"/>
        <v>0.6</v>
      </c>
      <c r="M149" s="131">
        <f t="shared" si="108"/>
        <v>0.6</v>
      </c>
      <c r="N149" s="131">
        <f t="shared" si="108"/>
        <v>0.6</v>
      </c>
      <c r="O149" s="131">
        <f t="shared" si="108"/>
        <v>0.6</v>
      </c>
      <c r="P149" s="131">
        <f t="shared" si="108"/>
        <v>0.6</v>
      </c>
      <c r="Q149" s="131">
        <f t="shared" si="108"/>
        <v>0.6</v>
      </c>
      <c r="R149" s="131">
        <f t="shared" si="108"/>
        <v>0.6</v>
      </c>
      <c r="S149" s="131">
        <f t="shared" si="108"/>
        <v>0.6</v>
      </c>
      <c r="T149" s="131">
        <f t="shared" si="108"/>
        <v>0.6</v>
      </c>
      <c r="U149" s="131">
        <f t="shared" si="108"/>
        <v>0.6</v>
      </c>
      <c r="V149" s="131">
        <f t="shared" si="108"/>
        <v>0.6</v>
      </c>
      <c r="W149" s="131">
        <f t="shared" si="108"/>
        <v>0.6</v>
      </c>
      <c r="X149" s="131">
        <f t="shared" si="108"/>
        <v>0.6</v>
      </c>
      <c r="Y149" s="131">
        <f t="shared" si="108"/>
        <v>0.6</v>
      </c>
      <c r="Z149" s="131">
        <f t="shared" si="108"/>
        <v>0.6</v>
      </c>
      <c r="AA149" s="131">
        <f t="shared" si="108"/>
        <v>0.6</v>
      </c>
      <c r="AB149" s="131">
        <f t="shared" si="108"/>
        <v>0.6</v>
      </c>
      <c r="AC149" s="131">
        <f t="shared" si="108"/>
        <v>0.6</v>
      </c>
      <c r="AD149" s="131">
        <f t="shared" si="108"/>
        <v>0.6</v>
      </c>
      <c r="AE149" s="131">
        <f t="shared" si="108"/>
        <v>0.6</v>
      </c>
      <c r="AF149" s="131">
        <f t="shared" si="108"/>
        <v>0.6</v>
      </c>
      <c r="AG149" s="131">
        <f t="shared" si="108"/>
        <v>0.6</v>
      </c>
      <c r="AH149" s="131">
        <f t="shared" si="108"/>
        <v>0.6</v>
      </c>
      <c r="AI149" s="131">
        <f t="shared" si="108"/>
        <v>0.6</v>
      </c>
      <c r="AJ149" s="131">
        <f t="shared" si="108"/>
        <v>0.6</v>
      </c>
      <c r="AK149" s="131">
        <f t="shared" si="108"/>
        <v>0.6</v>
      </c>
      <c r="AL149" s="131">
        <f t="shared" si="108"/>
        <v>0.6</v>
      </c>
      <c r="AM149" s="131">
        <f t="shared" si="108"/>
        <v>0.6</v>
      </c>
      <c r="AN149" s="131">
        <f t="shared" si="108"/>
        <v>0.6</v>
      </c>
      <c r="AO149" s="131">
        <f t="shared" si="108"/>
        <v>0.6</v>
      </c>
      <c r="AP149" s="131">
        <f t="shared" si="108"/>
        <v>0.6</v>
      </c>
      <c r="AQ149" s="131">
        <f t="shared" si="108"/>
        <v>0.6</v>
      </c>
      <c r="AR149" s="131">
        <f t="shared" si="108"/>
        <v>0.6</v>
      </c>
      <c r="AS149" s="131">
        <f t="shared" si="108"/>
        <v>0.6</v>
      </c>
      <c r="AT149" s="131">
        <f t="shared" si="108"/>
        <v>0.6</v>
      </c>
      <c r="AU149" s="131">
        <f t="shared" si="108"/>
        <v>0.6</v>
      </c>
      <c r="AV149" s="131">
        <f t="shared" si="108"/>
        <v>0.6</v>
      </c>
      <c r="AW149" s="131">
        <f t="shared" si="108"/>
        <v>0.6</v>
      </c>
      <c r="AX149" s="131">
        <f t="shared" si="108"/>
        <v>0.6</v>
      </c>
      <c r="AY149" s="131">
        <f t="shared" si="108"/>
        <v>0.6</v>
      </c>
      <c r="AZ149" s="131">
        <f t="shared" si="108"/>
        <v>0.6</v>
      </c>
      <c r="BA149" s="131">
        <f t="shared" si="108"/>
        <v>0.6</v>
      </c>
      <c r="BB149" s="131">
        <f t="shared" si="108"/>
        <v>0.6</v>
      </c>
      <c r="BC149" s="131">
        <f t="shared" si="108"/>
        <v>0.6</v>
      </c>
      <c r="BD149" s="131">
        <f t="shared" si="108"/>
        <v>0.6</v>
      </c>
      <c r="BE149" s="131">
        <f t="shared" si="108"/>
        <v>0.6</v>
      </c>
      <c r="BF149" s="131">
        <f t="shared" si="108"/>
        <v>0.6</v>
      </c>
      <c r="BG149" s="131">
        <f t="shared" si="108"/>
        <v>0.6</v>
      </c>
      <c r="BH149" s="131">
        <f t="shared" si="108"/>
        <v>0.6</v>
      </c>
      <c r="BI149" s="131">
        <f t="shared" si="108"/>
        <v>0.6</v>
      </c>
      <c r="BJ149" s="131">
        <f t="shared" si="108"/>
        <v>0.6</v>
      </c>
      <c r="BK149" s="131">
        <f t="shared" si="108"/>
        <v>0.6</v>
      </c>
      <c r="BL149" s="131">
        <f t="shared" si="108"/>
        <v>0.6</v>
      </c>
      <c r="BM149" s="131">
        <f t="shared" si="108"/>
        <v>0.6</v>
      </c>
      <c r="BN149" s="131">
        <f t="shared" si="108"/>
        <v>0.6</v>
      </c>
      <c r="BO149" s="131">
        <f t="shared" si="108"/>
        <v>0.6</v>
      </c>
      <c r="BP149" s="131">
        <f t="shared" si="108"/>
        <v>0.6</v>
      </c>
      <c r="BQ149" s="131">
        <f t="shared" si="108"/>
        <v>0.6</v>
      </c>
      <c r="BR149" s="131">
        <f t="shared" si="108"/>
        <v>0.6</v>
      </c>
      <c r="BS149" s="131">
        <f t="shared" si="108"/>
        <v>0.6</v>
      </c>
      <c r="BT149" s="131">
        <f t="shared" si="108"/>
        <v>0.6</v>
      </c>
      <c r="BU149" s="131">
        <f t="shared" si="108"/>
        <v>0.6</v>
      </c>
      <c r="BV149" s="131">
        <f t="shared" ref="BV149:DL149" si="109">IF(BV150&gt;=80,1,IF(BV150&gt;=70,0.9,IF(BV150&gt;=60,0.8,IF(BV150&gt;=50,0.7,IF(BV150&lt;50,0.6)))))</f>
        <v>0.6</v>
      </c>
      <c r="BW149" s="131">
        <f t="shared" si="109"/>
        <v>0.6</v>
      </c>
      <c r="BX149" s="131">
        <f t="shared" si="109"/>
        <v>0.6</v>
      </c>
      <c r="BY149" s="131">
        <f t="shared" si="109"/>
        <v>0.6</v>
      </c>
      <c r="BZ149" s="131">
        <f t="shared" si="109"/>
        <v>0.6</v>
      </c>
      <c r="CA149" s="131">
        <f t="shared" si="109"/>
        <v>0.6</v>
      </c>
      <c r="CB149" s="131">
        <f t="shared" si="109"/>
        <v>0.6</v>
      </c>
      <c r="CC149" s="131">
        <f t="shared" si="109"/>
        <v>0.6</v>
      </c>
      <c r="CD149" s="131">
        <f t="shared" si="109"/>
        <v>0.6</v>
      </c>
      <c r="CE149" s="131">
        <f t="shared" si="109"/>
        <v>0.6</v>
      </c>
      <c r="CF149" s="131">
        <f t="shared" si="109"/>
        <v>0.6</v>
      </c>
      <c r="CG149" s="131">
        <f t="shared" si="109"/>
        <v>0.6</v>
      </c>
      <c r="CH149" s="131">
        <f t="shared" si="109"/>
        <v>0.6</v>
      </c>
      <c r="CI149" s="131">
        <f t="shared" si="109"/>
        <v>0.6</v>
      </c>
      <c r="CJ149" s="131">
        <f t="shared" si="109"/>
        <v>0.6</v>
      </c>
      <c r="CK149" s="131">
        <f t="shared" si="109"/>
        <v>0.6</v>
      </c>
      <c r="CL149" s="131">
        <f t="shared" si="109"/>
        <v>0.6</v>
      </c>
      <c r="CM149" s="131">
        <f t="shared" si="109"/>
        <v>0.6</v>
      </c>
      <c r="CN149" s="131">
        <f t="shared" si="109"/>
        <v>0.6</v>
      </c>
      <c r="CO149" s="131">
        <f t="shared" si="109"/>
        <v>0.6</v>
      </c>
      <c r="CP149" s="131">
        <f t="shared" si="109"/>
        <v>0.6</v>
      </c>
      <c r="CQ149" s="131">
        <f t="shared" si="109"/>
        <v>0.6</v>
      </c>
      <c r="CR149" s="131">
        <f t="shared" si="109"/>
        <v>0.6</v>
      </c>
      <c r="CS149" s="131">
        <f t="shared" si="109"/>
        <v>0.6</v>
      </c>
      <c r="CT149" s="131">
        <f t="shared" si="109"/>
        <v>0.6</v>
      </c>
      <c r="CU149" s="131">
        <f t="shared" si="109"/>
        <v>0.6</v>
      </c>
      <c r="CV149" s="131">
        <f t="shared" si="109"/>
        <v>0.6</v>
      </c>
      <c r="CW149" s="131">
        <f t="shared" si="109"/>
        <v>0.6</v>
      </c>
      <c r="CX149" s="131">
        <f t="shared" si="109"/>
        <v>0.6</v>
      </c>
      <c r="CY149" s="131">
        <f t="shared" si="109"/>
        <v>0.6</v>
      </c>
      <c r="CZ149" s="131">
        <f t="shared" si="109"/>
        <v>0.6</v>
      </c>
      <c r="DA149" s="131">
        <f t="shared" si="109"/>
        <v>0.6</v>
      </c>
      <c r="DB149" s="131">
        <f t="shared" si="109"/>
        <v>0.6</v>
      </c>
      <c r="DC149" s="131">
        <f t="shared" si="109"/>
        <v>0.6</v>
      </c>
      <c r="DD149" s="131">
        <f t="shared" si="109"/>
        <v>0.6</v>
      </c>
      <c r="DE149" s="131">
        <f t="shared" si="109"/>
        <v>0.6</v>
      </c>
      <c r="DF149" s="131">
        <f t="shared" si="109"/>
        <v>0.6</v>
      </c>
      <c r="DG149" s="131">
        <f t="shared" si="109"/>
        <v>0.6</v>
      </c>
      <c r="DH149" s="131">
        <f t="shared" si="109"/>
        <v>0.6</v>
      </c>
      <c r="DI149" s="131">
        <f t="shared" si="109"/>
        <v>0.6</v>
      </c>
      <c r="DJ149" s="131">
        <f t="shared" si="109"/>
        <v>0.6</v>
      </c>
      <c r="DK149" s="131">
        <f t="shared" si="109"/>
        <v>0.6</v>
      </c>
      <c r="DL149" s="131">
        <f t="shared" si="109"/>
        <v>0.6</v>
      </c>
    </row>
    <row r="150" spans="1:116" ht="120">
      <c r="A150" s="685"/>
      <c r="B150" s="385" t="s">
        <v>796</v>
      </c>
      <c r="C150" s="393"/>
      <c r="D150" s="393"/>
      <c r="E150" s="393"/>
      <c r="F150" s="394"/>
      <c r="G150" s="735"/>
      <c r="H150" s="328" t="s">
        <v>68</v>
      </c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  <c r="W150" s="329"/>
      <c r="X150" s="329"/>
      <c r="Y150" s="329"/>
      <c r="Z150" s="329"/>
      <c r="AA150" s="329"/>
      <c r="AB150" s="329"/>
      <c r="AC150" s="329"/>
      <c r="AD150" s="329"/>
      <c r="AE150" s="329"/>
      <c r="AF150" s="329"/>
      <c r="AG150" s="329"/>
      <c r="AH150" s="329"/>
      <c r="AI150" s="329"/>
      <c r="AJ150" s="329"/>
      <c r="AK150" s="329"/>
      <c r="AL150" s="329"/>
      <c r="AM150" s="329"/>
      <c r="AN150" s="329"/>
      <c r="AO150" s="329"/>
      <c r="AP150" s="329"/>
      <c r="AQ150" s="329"/>
      <c r="AR150" s="329"/>
      <c r="AS150" s="329"/>
      <c r="AT150" s="329"/>
      <c r="AU150" s="329"/>
      <c r="AV150" s="329"/>
      <c r="AW150" s="329"/>
      <c r="AX150" s="329"/>
      <c r="AY150" s="329"/>
      <c r="AZ150" s="329"/>
      <c r="BA150" s="329"/>
      <c r="BB150" s="329"/>
      <c r="BC150" s="329"/>
      <c r="BD150" s="329"/>
      <c r="BE150" s="329"/>
      <c r="BF150" s="329"/>
      <c r="BG150" s="329"/>
      <c r="BH150" s="329"/>
      <c r="BI150" s="329"/>
      <c r="BJ150" s="329"/>
      <c r="BK150" s="329"/>
      <c r="BL150" s="329"/>
      <c r="BM150" s="329"/>
      <c r="BN150" s="329"/>
      <c r="BO150" s="329"/>
      <c r="BP150" s="329"/>
      <c r="BQ150" s="329"/>
      <c r="BR150" s="329"/>
      <c r="BS150" s="329"/>
      <c r="BT150" s="329"/>
      <c r="BU150" s="329"/>
      <c r="BV150" s="329"/>
      <c r="BW150" s="329"/>
      <c r="BX150" s="329"/>
      <c r="BY150" s="329"/>
      <c r="BZ150" s="329"/>
      <c r="CA150" s="329"/>
      <c r="CB150" s="329"/>
      <c r="CC150" s="329"/>
      <c r="CD150" s="329"/>
      <c r="CE150" s="329"/>
      <c r="CF150" s="329"/>
      <c r="CG150" s="329"/>
      <c r="CH150" s="329"/>
      <c r="CI150" s="329"/>
      <c r="CJ150" s="329"/>
      <c r="CK150" s="329"/>
      <c r="CL150" s="329"/>
      <c r="CM150" s="329"/>
      <c r="CN150" s="329"/>
      <c r="CO150" s="329"/>
      <c r="CP150" s="329"/>
      <c r="CQ150" s="329"/>
      <c r="CR150" s="329"/>
      <c r="CS150" s="329"/>
      <c r="CT150" s="329"/>
      <c r="CU150" s="329"/>
      <c r="CV150" s="329"/>
      <c r="CW150" s="329"/>
      <c r="CX150" s="329"/>
      <c r="CY150" s="329"/>
      <c r="CZ150" s="329"/>
      <c r="DA150" s="329"/>
      <c r="DB150" s="329"/>
      <c r="DC150" s="329"/>
      <c r="DD150" s="329"/>
      <c r="DE150" s="329"/>
      <c r="DF150" s="329"/>
      <c r="DG150" s="329"/>
      <c r="DH150" s="329"/>
      <c r="DI150" s="329"/>
      <c r="DJ150" s="329"/>
      <c r="DK150" s="329"/>
      <c r="DL150" s="329"/>
    </row>
    <row r="151" spans="1:116" ht="24">
      <c r="A151" s="684" t="s">
        <v>797</v>
      </c>
      <c r="B151" s="717" t="s">
        <v>798</v>
      </c>
      <c r="C151" s="718"/>
      <c r="D151" s="718"/>
      <c r="E151" s="718"/>
      <c r="F151" s="719"/>
      <c r="G151" s="734" t="s">
        <v>31</v>
      </c>
      <c r="H151" s="328">
        <v>1</v>
      </c>
      <c r="I151" s="131">
        <f>IF(I152&gt;=65,1,IF(I152&gt;=60,0.9,IF(I152&gt;=55,0.8,IF(I152&gt;=50,0.7,IF(I152&lt;50,0.6)))))</f>
        <v>0.6</v>
      </c>
      <c r="J151" s="131">
        <f t="shared" ref="J151:BU151" si="110">IF(J152&gt;=65,1,IF(J152&gt;=60,0.9,IF(J152&gt;=55,0.8,IF(J152&gt;=50,0.7,IF(J152&lt;50,0.6)))))</f>
        <v>0.6</v>
      </c>
      <c r="K151" s="131">
        <f t="shared" si="110"/>
        <v>0.6</v>
      </c>
      <c r="L151" s="131">
        <f t="shared" si="110"/>
        <v>0.6</v>
      </c>
      <c r="M151" s="131">
        <f t="shared" si="110"/>
        <v>0.6</v>
      </c>
      <c r="N151" s="131">
        <f t="shared" si="110"/>
        <v>0.6</v>
      </c>
      <c r="O151" s="131">
        <f t="shared" si="110"/>
        <v>0.6</v>
      </c>
      <c r="P151" s="131">
        <f t="shared" si="110"/>
        <v>0.6</v>
      </c>
      <c r="Q151" s="131">
        <f t="shared" si="110"/>
        <v>0.6</v>
      </c>
      <c r="R151" s="131">
        <f t="shared" si="110"/>
        <v>0.6</v>
      </c>
      <c r="S151" s="131">
        <f t="shared" si="110"/>
        <v>0.6</v>
      </c>
      <c r="T151" s="131">
        <f t="shared" si="110"/>
        <v>0.6</v>
      </c>
      <c r="U151" s="131">
        <f t="shared" si="110"/>
        <v>0.6</v>
      </c>
      <c r="V151" s="131">
        <f t="shared" si="110"/>
        <v>0.6</v>
      </c>
      <c r="W151" s="131">
        <f t="shared" si="110"/>
        <v>0.6</v>
      </c>
      <c r="X151" s="131">
        <f t="shared" si="110"/>
        <v>0.6</v>
      </c>
      <c r="Y151" s="131">
        <f t="shared" si="110"/>
        <v>0.6</v>
      </c>
      <c r="Z151" s="131">
        <f t="shared" si="110"/>
        <v>0.6</v>
      </c>
      <c r="AA151" s="131">
        <f t="shared" si="110"/>
        <v>0.6</v>
      </c>
      <c r="AB151" s="131">
        <f t="shared" si="110"/>
        <v>0.6</v>
      </c>
      <c r="AC151" s="131">
        <f t="shared" si="110"/>
        <v>0.6</v>
      </c>
      <c r="AD151" s="131">
        <f t="shared" si="110"/>
        <v>0.6</v>
      </c>
      <c r="AE151" s="131">
        <f t="shared" si="110"/>
        <v>0.6</v>
      </c>
      <c r="AF151" s="131">
        <f t="shared" si="110"/>
        <v>0.6</v>
      </c>
      <c r="AG151" s="131">
        <f t="shared" si="110"/>
        <v>0.6</v>
      </c>
      <c r="AH151" s="131">
        <f t="shared" si="110"/>
        <v>0.6</v>
      </c>
      <c r="AI151" s="131">
        <f t="shared" si="110"/>
        <v>0.6</v>
      </c>
      <c r="AJ151" s="131">
        <f t="shared" si="110"/>
        <v>0.6</v>
      </c>
      <c r="AK151" s="131">
        <f t="shared" si="110"/>
        <v>0.6</v>
      </c>
      <c r="AL151" s="131">
        <f t="shared" si="110"/>
        <v>0.6</v>
      </c>
      <c r="AM151" s="131">
        <f t="shared" si="110"/>
        <v>0.6</v>
      </c>
      <c r="AN151" s="131">
        <f t="shared" si="110"/>
        <v>0.6</v>
      </c>
      <c r="AO151" s="131">
        <f t="shared" si="110"/>
        <v>0.6</v>
      </c>
      <c r="AP151" s="131">
        <f t="shared" si="110"/>
        <v>0.6</v>
      </c>
      <c r="AQ151" s="131">
        <f t="shared" si="110"/>
        <v>0.6</v>
      </c>
      <c r="AR151" s="131">
        <f t="shared" si="110"/>
        <v>0.6</v>
      </c>
      <c r="AS151" s="131">
        <f t="shared" si="110"/>
        <v>0.6</v>
      </c>
      <c r="AT151" s="131">
        <f t="shared" si="110"/>
        <v>0.6</v>
      </c>
      <c r="AU151" s="131">
        <f t="shared" si="110"/>
        <v>0.6</v>
      </c>
      <c r="AV151" s="131">
        <f t="shared" si="110"/>
        <v>0.6</v>
      </c>
      <c r="AW151" s="131">
        <f t="shared" si="110"/>
        <v>0.6</v>
      </c>
      <c r="AX151" s="131">
        <f t="shared" si="110"/>
        <v>0.6</v>
      </c>
      <c r="AY151" s="131">
        <f t="shared" si="110"/>
        <v>0.6</v>
      </c>
      <c r="AZ151" s="131">
        <f t="shared" si="110"/>
        <v>0.6</v>
      </c>
      <c r="BA151" s="131">
        <f t="shared" si="110"/>
        <v>0.6</v>
      </c>
      <c r="BB151" s="131">
        <f t="shared" si="110"/>
        <v>0.6</v>
      </c>
      <c r="BC151" s="131">
        <f t="shared" si="110"/>
        <v>0.6</v>
      </c>
      <c r="BD151" s="131">
        <f t="shared" si="110"/>
        <v>0.6</v>
      </c>
      <c r="BE151" s="131">
        <f t="shared" si="110"/>
        <v>0.6</v>
      </c>
      <c r="BF151" s="131">
        <f t="shared" si="110"/>
        <v>0.6</v>
      </c>
      <c r="BG151" s="131">
        <f t="shared" si="110"/>
        <v>0.6</v>
      </c>
      <c r="BH151" s="131">
        <f t="shared" si="110"/>
        <v>0.6</v>
      </c>
      <c r="BI151" s="131">
        <f t="shared" si="110"/>
        <v>0.6</v>
      </c>
      <c r="BJ151" s="131">
        <f t="shared" si="110"/>
        <v>0.6</v>
      </c>
      <c r="BK151" s="131">
        <f t="shared" si="110"/>
        <v>0.6</v>
      </c>
      <c r="BL151" s="131">
        <f t="shared" si="110"/>
        <v>0.6</v>
      </c>
      <c r="BM151" s="131">
        <f t="shared" si="110"/>
        <v>0.6</v>
      </c>
      <c r="BN151" s="131">
        <f t="shared" si="110"/>
        <v>0.6</v>
      </c>
      <c r="BO151" s="131">
        <f t="shared" si="110"/>
        <v>0.6</v>
      </c>
      <c r="BP151" s="131">
        <f t="shared" si="110"/>
        <v>0.6</v>
      </c>
      <c r="BQ151" s="131">
        <f t="shared" si="110"/>
        <v>0.6</v>
      </c>
      <c r="BR151" s="131">
        <f t="shared" si="110"/>
        <v>0.6</v>
      </c>
      <c r="BS151" s="131">
        <f t="shared" si="110"/>
        <v>0.6</v>
      </c>
      <c r="BT151" s="131">
        <f t="shared" si="110"/>
        <v>0.6</v>
      </c>
      <c r="BU151" s="131">
        <f t="shared" si="110"/>
        <v>0.6</v>
      </c>
      <c r="BV151" s="131">
        <f t="shared" ref="BV151:DL151" si="111">IF(BV152&gt;=65,1,IF(BV152&gt;=60,0.9,IF(BV152&gt;=55,0.8,IF(BV152&gt;=50,0.7,IF(BV152&lt;50,0.6)))))</f>
        <v>0.6</v>
      </c>
      <c r="BW151" s="131">
        <f t="shared" si="111"/>
        <v>0.6</v>
      </c>
      <c r="BX151" s="131">
        <f t="shared" si="111"/>
        <v>0.6</v>
      </c>
      <c r="BY151" s="131">
        <f t="shared" si="111"/>
        <v>0.6</v>
      </c>
      <c r="BZ151" s="131">
        <f t="shared" si="111"/>
        <v>0.6</v>
      </c>
      <c r="CA151" s="131">
        <f t="shared" si="111"/>
        <v>0.6</v>
      </c>
      <c r="CB151" s="131">
        <f t="shared" si="111"/>
        <v>0.6</v>
      </c>
      <c r="CC151" s="131">
        <f t="shared" si="111"/>
        <v>0.6</v>
      </c>
      <c r="CD151" s="131">
        <f t="shared" si="111"/>
        <v>0.6</v>
      </c>
      <c r="CE151" s="131">
        <f t="shared" si="111"/>
        <v>0.6</v>
      </c>
      <c r="CF151" s="131">
        <f t="shared" si="111"/>
        <v>0.6</v>
      </c>
      <c r="CG151" s="131">
        <f t="shared" si="111"/>
        <v>0.6</v>
      </c>
      <c r="CH151" s="131">
        <f t="shared" si="111"/>
        <v>0.6</v>
      </c>
      <c r="CI151" s="131">
        <f t="shared" si="111"/>
        <v>0.6</v>
      </c>
      <c r="CJ151" s="131">
        <f t="shared" si="111"/>
        <v>0.6</v>
      </c>
      <c r="CK151" s="131">
        <f t="shared" si="111"/>
        <v>0.6</v>
      </c>
      <c r="CL151" s="131">
        <f t="shared" si="111"/>
        <v>0.6</v>
      </c>
      <c r="CM151" s="131">
        <f t="shared" si="111"/>
        <v>0.6</v>
      </c>
      <c r="CN151" s="131">
        <f t="shared" si="111"/>
        <v>0.6</v>
      </c>
      <c r="CO151" s="131">
        <f t="shared" si="111"/>
        <v>0.6</v>
      </c>
      <c r="CP151" s="131">
        <f t="shared" si="111"/>
        <v>0.6</v>
      </c>
      <c r="CQ151" s="131">
        <f t="shared" si="111"/>
        <v>0.6</v>
      </c>
      <c r="CR151" s="131">
        <f t="shared" si="111"/>
        <v>0.6</v>
      </c>
      <c r="CS151" s="131">
        <f t="shared" si="111"/>
        <v>0.6</v>
      </c>
      <c r="CT151" s="131">
        <f t="shared" si="111"/>
        <v>0.6</v>
      </c>
      <c r="CU151" s="131">
        <f t="shared" si="111"/>
        <v>0.6</v>
      </c>
      <c r="CV151" s="131">
        <f t="shared" si="111"/>
        <v>0.6</v>
      </c>
      <c r="CW151" s="131">
        <f t="shared" si="111"/>
        <v>0.6</v>
      </c>
      <c r="CX151" s="131">
        <f t="shared" si="111"/>
        <v>0.6</v>
      </c>
      <c r="CY151" s="131">
        <f t="shared" si="111"/>
        <v>0.6</v>
      </c>
      <c r="CZ151" s="131">
        <f t="shared" si="111"/>
        <v>0.6</v>
      </c>
      <c r="DA151" s="131">
        <f t="shared" si="111"/>
        <v>0.6</v>
      </c>
      <c r="DB151" s="131">
        <f t="shared" si="111"/>
        <v>0.6</v>
      </c>
      <c r="DC151" s="131">
        <f t="shared" si="111"/>
        <v>0.6</v>
      </c>
      <c r="DD151" s="131">
        <f t="shared" si="111"/>
        <v>0.6</v>
      </c>
      <c r="DE151" s="131">
        <f t="shared" si="111"/>
        <v>0.6</v>
      </c>
      <c r="DF151" s="131">
        <f t="shared" si="111"/>
        <v>0.6</v>
      </c>
      <c r="DG151" s="131">
        <f t="shared" si="111"/>
        <v>0.6</v>
      </c>
      <c r="DH151" s="131">
        <f t="shared" si="111"/>
        <v>0.6</v>
      </c>
      <c r="DI151" s="131">
        <f t="shared" si="111"/>
        <v>0.6</v>
      </c>
      <c r="DJ151" s="131">
        <f t="shared" si="111"/>
        <v>0.6</v>
      </c>
      <c r="DK151" s="131">
        <f t="shared" si="111"/>
        <v>0.6</v>
      </c>
      <c r="DL151" s="131">
        <f t="shared" si="111"/>
        <v>0.6</v>
      </c>
    </row>
    <row r="152" spans="1:116" ht="120">
      <c r="A152" s="685"/>
      <c r="B152" s="385" t="s">
        <v>799</v>
      </c>
      <c r="C152" s="393"/>
      <c r="D152" s="393"/>
      <c r="E152" s="393"/>
      <c r="F152" s="394"/>
      <c r="G152" s="735"/>
      <c r="H152" s="328" t="s">
        <v>68</v>
      </c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/>
      <c r="AG152" s="329"/>
      <c r="AH152" s="329"/>
      <c r="AI152" s="329"/>
      <c r="AJ152" s="329"/>
      <c r="AK152" s="329"/>
      <c r="AL152" s="329"/>
      <c r="AM152" s="329"/>
      <c r="AN152" s="329"/>
      <c r="AO152" s="329"/>
      <c r="AP152" s="329"/>
      <c r="AQ152" s="329"/>
      <c r="AR152" s="329"/>
      <c r="AS152" s="329"/>
      <c r="AT152" s="329"/>
      <c r="AU152" s="329"/>
      <c r="AV152" s="329"/>
      <c r="AW152" s="329"/>
      <c r="AX152" s="329"/>
      <c r="AY152" s="329"/>
      <c r="AZ152" s="329"/>
      <c r="BA152" s="329"/>
      <c r="BB152" s="329"/>
      <c r="BC152" s="329"/>
      <c r="BD152" s="329"/>
      <c r="BE152" s="329"/>
      <c r="BF152" s="329"/>
      <c r="BG152" s="329"/>
      <c r="BH152" s="329"/>
      <c r="BI152" s="329"/>
      <c r="BJ152" s="329"/>
      <c r="BK152" s="329"/>
      <c r="BL152" s="329"/>
      <c r="BM152" s="329"/>
      <c r="BN152" s="329"/>
      <c r="BO152" s="329"/>
      <c r="BP152" s="329"/>
      <c r="BQ152" s="329"/>
      <c r="BR152" s="329"/>
      <c r="BS152" s="329"/>
      <c r="BT152" s="329"/>
      <c r="BU152" s="329"/>
      <c r="BV152" s="329"/>
      <c r="BW152" s="329"/>
      <c r="BX152" s="329"/>
      <c r="BY152" s="329"/>
      <c r="BZ152" s="329"/>
      <c r="CA152" s="329"/>
      <c r="CB152" s="329"/>
      <c r="CC152" s="329"/>
      <c r="CD152" s="329"/>
      <c r="CE152" s="329"/>
      <c r="CF152" s="329"/>
      <c r="CG152" s="329"/>
      <c r="CH152" s="329"/>
      <c r="CI152" s="329"/>
      <c r="CJ152" s="329"/>
      <c r="CK152" s="329"/>
      <c r="CL152" s="329"/>
      <c r="CM152" s="329"/>
      <c r="CN152" s="329"/>
      <c r="CO152" s="329"/>
      <c r="CP152" s="329"/>
      <c r="CQ152" s="329"/>
      <c r="CR152" s="329"/>
      <c r="CS152" s="329"/>
      <c r="CT152" s="329"/>
      <c r="CU152" s="329"/>
      <c r="CV152" s="329"/>
      <c r="CW152" s="329"/>
      <c r="CX152" s="329"/>
      <c r="CY152" s="329"/>
      <c r="CZ152" s="329"/>
      <c r="DA152" s="329"/>
      <c r="DB152" s="329"/>
      <c r="DC152" s="329"/>
      <c r="DD152" s="329"/>
      <c r="DE152" s="329"/>
      <c r="DF152" s="329"/>
      <c r="DG152" s="329"/>
      <c r="DH152" s="329"/>
      <c r="DI152" s="329"/>
      <c r="DJ152" s="329"/>
      <c r="DK152" s="329"/>
      <c r="DL152" s="329"/>
    </row>
    <row r="153" spans="1:116" ht="24">
      <c r="A153" s="684" t="s">
        <v>800</v>
      </c>
      <c r="B153" s="717" t="s">
        <v>801</v>
      </c>
      <c r="C153" s="718"/>
      <c r="D153" s="718"/>
      <c r="E153" s="718"/>
      <c r="F153" s="719"/>
      <c r="G153" s="732" t="s">
        <v>802</v>
      </c>
      <c r="H153" s="328">
        <v>1</v>
      </c>
      <c r="I153" s="131">
        <f>IF(I154&gt;=50,1,IF(I154&lt;50,0))</f>
        <v>0</v>
      </c>
      <c r="J153" s="131">
        <f t="shared" ref="J153:BU153" si="112">IF(J154&gt;=50,1,IF(J154&lt;50,0))</f>
        <v>0</v>
      </c>
      <c r="K153" s="131">
        <f t="shared" si="112"/>
        <v>0</v>
      </c>
      <c r="L153" s="131">
        <f t="shared" si="112"/>
        <v>0</v>
      </c>
      <c r="M153" s="131">
        <f t="shared" si="112"/>
        <v>0</v>
      </c>
      <c r="N153" s="131">
        <f t="shared" si="112"/>
        <v>0</v>
      </c>
      <c r="O153" s="131">
        <f t="shared" si="112"/>
        <v>0</v>
      </c>
      <c r="P153" s="131">
        <f t="shared" si="112"/>
        <v>0</v>
      </c>
      <c r="Q153" s="131">
        <f t="shared" si="112"/>
        <v>0</v>
      </c>
      <c r="R153" s="131">
        <f t="shared" si="112"/>
        <v>0</v>
      </c>
      <c r="S153" s="131">
        <f t="shared" si="112"/>
        <v>0</v>
      </c>
      <c r="T153" s="131">
        <f t="shared" si="112"/>
        <v>0</v>
      </c>
      <c r="U153" s="131">
        <f t="shared" si="112"/>
        <v>0</v>
      </c>
      <c r="V153" s="131">
        <f t="shared" si="112"/>
        <v>0</v>
      </c>
      <c r="W153" s="131">
        <f t="shared" si="112"/>
        <v>0</v>
      </c>
      <c r="X153" s="131">
        <f t="shared" si="112"/>
        <v>0</v>
      </c>
      <c r="Y153" s="131">
        <f t="shared" si="112"/>
        <v>0</v>
      </c>
      <c r="Z153" s="131">
        <f t="shared" si="112"/>
        <v>0</v>
      </c>
      <c r="AA153" s="131">
        <f t="shared" si="112"/>
        <v>0</v>
      </c>
      <c r="AB153" s="131">
        <f t="shared" si="112"/>
        <v>0</v>
      </c>
      <c r="AC153" s="131">
        <f t="shared" si="112"/>
        <v>0</v>
      </c>
      <c r="AD153" s="131">
        <f t="shared" si="112"/>
        <v>0</v>
      </c>
      <c r="AE153" s="131">
        <f t="shared" si="112"/>
        <v>0</v>
      </c>
      <c r="AF153" s="131">
        <f t="shared" si="112"/>
        <v>0</v>
      </c>
      <c r="AG153" s="131">
        <f t="shared" si="112"/>
        <v>0</v>
      </c>
      <c r="AH153" s="131">
        <f t="shared" si="112"/>
        <v>0</v>
      </c>
      <c r="AI153" s="131">
        <f t="shared" si="112"/>
        <v>0</v>
      </c>
      <c r="AJ153" s="131">
        <f t="shared" si="112"/>
        <v>0</v>
      </c>
      <c r="AK153" s="131">
        <f t="shared" si="112"/>
        <v>0</v>
      </c>
      <c r="AL153" s="131">
        <f t="shared" si="112"/>
        <v>0</v>
      </c>
      <c r="AM153" s="131">
        <f t="shared" si="112"/>
        <v>0</v>
      </c>
      <c r="AN153" s="131">
        <f t="shared" si="112"/>
        <v>0</v>
      </c>
      <c r="AO153" s="131">
        <f t="shared" si="112"/>
        <v>0</v>
      </c>
      <c r="AP153" s="131">
        <f t="shared" si="112"/>
        <v>0</v>
      </c>
      <c r="AQ153" s="131">
        <f t="shared" si="112"/>
        <v>0</v>
      </c>
      <c r="AR153" s="131">
        <f t="shared" si="112"/>
        <v>0</v>
      </c>
      <c r="AS153" s="131">
        <f t="shared" si="112"/>
        <v>0</v>
      </c>
      <c r="AT153" s="131">
        <f t="shared" si="112"/>
        <v>0</v>
      </c>
      <c r="AU153" s="131">
        <f t="shared" si="112"/>
        <v>0</v>
      </c>
      <c r="AV153" s="131">
        <f t="shared" si="112"/>
        <v>0</v>
      </c>
      <c r="AW153" s="131">
        <f t="shared" si="112"/>
        <v>0</v>
      </c>
      <c r="AX153" s="131">
        <f t="shared" si="112"/>
        <v>0</v>
      </c>
      <c r="AY153" s="131">
        <f t="shared" si="112"/>
        <v>0</v>
      </c>
      <c r="AZ153" s="131">
        <f t="shared" si="112"/>
        <v>0</v>
      </c>
      <c r="BA153" s="131">
        <f t="shared" si="112"/>
        <v>0</v>
      </c>
      <c r="BB153" s="131">
        <f t="shared" si="112"/>
        <v>0</v>
      </c>
      <c r="BC153" s="131">
        <f t="shared" si="112"/>
        <v>0</v>
      </c>
      <c r="BD153" s="131">
        <f t="shared" si="112"/>
        <v>0</v>
      </c>
      <c r="BE153" s="131">
        <f t="shared" si="112"/>
        <v>0</v>
      </c>
      <c r="BF153" s="131">
        <f t="shared" si="112"/>
        <v>0</v>
      </c>
      <c r="BG153" s="131">
        <f t="shared" si="112"/>
        <v>0</v>
      </c>
      <c r="BH153" s="131">
        <f t="shared" si="112"/>
        <v>0</v>
      </c>
      <c r="BI153" s="131">
        <f t="shared" si="112"/>
        <v>0</v>
      </c>
      <c r="BJ153" s="131">
        <f t="shared" si="112"/>
        <v>0</v>
      </c>
      <c r="BK153" s="131">
        <f t="shared" si="112"/>
        <v>0</v>
      </c>
      <c r="BL153" s="131">
        <f t="shared" si="112"/>
        <v>0</v>
      </c>
      <c r="BM153" s="131">
        <f t="shared" si="112"/>
        <v>0</v>
      </c>
      <c r="BN153" s="131">
        <f t="shared" si="112"/>
        <v>0</v>
      </c>
      <c r="BO153" s="131">
        <f t="shared" si="112"/>
        <v>0</v>
      </c>
      <c r="BP153" s="131">
        <f t="shared" si="112"/>
        <v>0</v>
      </c>
      <c r="BQ153" s="131">
        <f t="shared" si="112"/>
        <v>0</v>
      </c>
      <c r="BR153" s="131">
        <f t="shared" si="112"/>
        <v>0</v>
      </c>
      <c r="BS153" s="131">
        <f t="shared" si="112"/>
        <v>0</v>
      </c>
      <c r="BT153" s="131">
        <f t="shared" si="112"/>
        <v>0</v>
      </c>
      <c r="BU153" s="131">
        <f t="shared" si="112"/>
        <v>0</v>
      </c>
      <c r="BV153" s="131">
        <f t="shared" ref="BV153:DL153" si="113">IF(BV154&gt;=50,1,IF(BV154&lt;50,0))</f>
        <v>0</v>
      </c>
      <c r="BW153" s="131">
        <f t="shared" si="113"/>
        <v>0</v>
      </c>
      <c r="BX153" s="131">
        <f t="shared" si="113"/>
        <v>0</v>
      </c>
      <c r="BY153" s="131">
        <f t="shared" si="113"/>
        <v>0</v>
      </c>
      <c r="BZ153" s="131">
        <f t="shared" si="113"/>
        <v>0</v>
      </c>
      <c r="CA153" s="131">
        <f t="shared" si="113"/>
        <v>0</v>
      </c>
      <c r="CB153" s="131">
        <f t="shared" si="113"/>
        <v>0</v>
      </c>
      <c r="CC153" s="131">
        <f t="shared" si="113"/>
        <v>0</v>
      </c>
      <c r="CD153" s="131">
        <f t="shared" si="113"/>
        <v>0</v>
      </c>
      <c r="CE153" s="131">
        <f t="shared" si="113"/>
        <v>0</v>
      </c>
      <c r="CF153" s="131">
        <f t="shared" si="113"/>
        <v>0</v>
      </c>
      <c r="CG153" s="131">
        <f t="shared" si="113"/>
        <v>0</v>
      </c>
      <c r="CH153" s="131">
        <f t="shared" si="113"/>
        <v>0</v>
      </c>
      <c r="CI153" s="131">
        <f t="shared" si="113"/>
        <v>0</v>
      </c>
      <c r="CJ153" s="131">
        <f t="shared" si="113"/>
        <v>0</v>
      </c>
      <c r="CK153" s="131">
        <f t="shared" si="113"/>
        <v>0</v>
      </c>
      <c r="CL153" s="131">
        <f t="shared" si="113"/>
        <v>0</v>
      </c>
      <c r="CM153" s="131">
        <f t="shared" si="113"/>
        <v>0</v>
      </c>
      <c r="CN153" s="131">
        <f t="shared" si="113"/>
        <v>0</v>
      </c>
      <c r="CO153" s="131">
        <f t="shared" si="113"/>
        <v>0</v>
      </c>
      <c r="CP153" s="131">
        <f t="shared" si="113"/>
        <v>0</v>
      </c>
      <c r="CQ153" s="131">
        <f t="shared" si="113"/>
        <v>0</v>
      </c>
      <c r="CR153" s="131">
        <f t="shared" si="113"/>
        <v>0</v>
      </c>
      <c r="CS153" s="131">
        <f t="shared" si="113"/>
        <v>0</v>
      </c>
      <c r="CT153" s="131">
        <f t="shared" si="113"/>
        <v>0</v>
      </c>
      <c r="CU153" s="131">
        <f t="shared" si="113"/>
        <v>0</v>
      </c>
      <c r="CV153" s="131">
        <f t="shared" si="113"/>
        <v>0</v>
      </c>
      <c r="CW153" s="131">
        <f t="shared" si="113"/>
        <v>0</v>
      </c>
      <c r="CX153" s="131">
        <f t="shared" si="113"/>
        <v>0</v>
      </c>
      <c r="CY153" s="131">
        <f t="shared" si="113"/>
        <v>0</v>
      </c>
      <c r="CZ153" s="131">
        <f t="shared" si="113"/>
        <v>0</v>
      </c>
      <c r="DA153" s="131">
        <f t="shared" si="113"/>
        <v>0</v>
      </c>
      <c r="DB153" s="131">
        <f t="shared" si="113"/>
        <v>0</v>
      </c>
      <c r="DC153" s="131">
        <f t="shared" si="113"/>
        <v>0</v>
      </c>
      <c r="DD153" s="131">
        <f t="shared" si="113"/>
        <v>0</v>
      </c>
      <c r="DE153" s="131">
        <f t="shared" si="113"/>
        <v>0</v>
      </c>
      <c r="DF153" s="131">
        <f t="shared" si="113"/>
        <v>0</v>
      </c>
      <c r="DG153" s="131">
        <f t="shared" si="113"/>
        <v>0</v>
      </c>
      <c r="DH153" s="131">
        <f t="shared" si="113"/>
        <v>0</v>
      </c>
      <c r="DI153" s="131">
        <f t="shared" si="113"/>
        <v>0</v>
      </c>
      <c r="DJ153" s="131">
        <f t="shared" si="113"/>
        <v>0</v>
      </c>
      <c r="DK153" s="131">
        <f t="shared" si="113"/>
        <v>0</v>
      </c>
      <c r="DL153" s="131">
        <f t="shared" si="113"/>
        <v>0</v>
      </c>
    </row>
    <row r="154" spans="1:116" ht="48">
      <c r="A154" s="685"/>
      <c r="B154" s="385" t="s">
        <v>803</v>
      </c>
      <c r="C154" s="393"/>
      <c r="D154" s="393"/>
      <c r="E154" s="393"/>
      <c r="F154" s="394"/>
      <c r="G154" s="733"/>
      <c r="H154" s="328" t="s">
        <v>68</v>
      </c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29"/>
      <c r="AS154" s="329"/>
      <c r="AT154" s="329"/>
      <c r="AU154" s="329"/>
      <c r="AV154" s="329"/>
      <c r="AW154" s="329"/>
      <c r="AX154" s="329"/>
      <c r="AY154" s="329"/>
      <c r="AZ154" s="329"/>
      <c r="BA154" s="329"/>
      <c r="BB154" s="329"/>
      <c r="BC154" s="329"/>
      <c r="BD154" s="329"/>
      <c r="BE154" s="329"/>
      <c r="BF154" s="329"/>
      <c r="BG154" s="329"/>
      <c r="BH154" s="329"/>
      <c r="BI154" s="329"/>
      <c r="BJ154" s="329"/>
      <c r="BK154" s="329"/>
      <c r="BL154" s="329"/>
      <c r="BM154" s="329"/>
      <c r="BN154" s="329"/>
      <c r="BO154" s="329"/>
      <c r="BP154" s="329"/>
      <c r="BQ154" s="329"/>
      <c r="BR154" s="329"/>
      <c r="BS154" s="329"/>
      <c r="BT154" s="329"/>
      <c r="BU154" s="329"/>
      <c r="BV154" s="329"/>
      <c r="BW154" s="329"/>
      <c r="BX154" s="329"/>
      <c r="BY154" s="329"/>
      <c r="BZ154" s="329"/>
      <c r="CA154" s="329"/>
      <c r="CB154" s="329"/>
      <c r="CC154" s="329"/>
      <c r="CD154" s="329"/>
      <c r="CE154" s="329"/>
      <c r="CF154" s="329"/>
      <c r="CG154" s="329"/>
      <c r="CH154" s="329"/>
      <c r="CI154" s="329"/>
      <c r="CJ154" s="329"/>
      <c r="CK154" s="329"/>
      <c r="CL154" s="329"/>
      <c r="CM154" s="329"/>
      <c r="CN154" s="329"/>
      <c r="CO154" s="329"/>
      <c r="CP154" s="329"/>
      <c r="CQ154" s="329"/>
      <c r="CR154" s="329"/>
      <c r="CS154" s="329"/>
      <c r="CT154" s="329"/>
      <c r="CU154" s="329"/>
      <c r="CV154" s="329"/>
      <c r="CW154" s="329"/>
      <c r="CX154" s="329"/>
      <c r="CY154" s="329"/>
      <c r="CZ154" s="329"/>
      <c r="DA154" s="329"/>
      <c r="DB154" s="329"/>
      <c r="DC154" s="329"/>
      <c r="DD154" s="329"/>
      <c r="DE154" s="329"/>
      <c r="DF154" s="329"/>
      <c r="DG154" s="329"/>
      <c r="DH154" s="329"/>
      <c r="DI154" s="329"/>
      <c r="DJ154" s="329"/>
      <c r="DK154" s="329"/>
      <c r="DL154" s="329"/>
    </row>
    <row r="155" spans="1:116" ht="47.25" customHeight="1">
      <c r="A155" s="684" t="s">
        <v>804</v>
      </c>
      <c r="B155" s="717" t="s">
        <v>805</v>
      </c>
      <c r="C155" s="718"/>
      <c r="D155" s="718"/>
      <c r="E155" s="718"/>
      <c r="F155" s="719"/>
      <c r="G155" s="616" t="s">
        <v>806</v>
      </c>
      <c r="H155" s="328">
        <v>1</v>
      </c>
      <c r="I155" s="131">
        <f>IF(I156&gt;=50,1,IF(I156&lt;50,0))</f>
        <v>0</v>
      </c>
      <c r="J155" s="131">
        <f t="shared" ref="J155:BU155" si="114">IF(J156&gt;=50,1,IF(J156&lt;50,0))</f>
        <v>0</v>
      </c>
      <c r="K155" s="131">
        <f t="shared" si="114"/>
        <v>0</v>
      </c>
      <c r="L155" s="131">
        <f t="shared" si="114"/>
        <v>0</v>
      </c>
      <c r="M155" s="131">
        <f t="shared" si="114"/>
        <v>0</v>
      </c>
      <c r="N155" s="131">
        <f t="shared" si="114"/>
        <v>0</v>
      </c>
      <c r="O155" s="131">
        <f t="shared" si="114"/>
        <v>0</v>
      </c>
      <c r="P155" s="131">
        <f t="shared" si="114"/>
        <v>0</v>
      </c>
      <c r="Q155" s="131">
        <f t="shared" si="114"/>
        <v>0</v>
      </c>
      <c r="R155" s="131">
        <f t="shared" si="114"/>
        <v>0</v>
      </c>
      <c r="S155" s="131">
        <f t="shared" si="114"/>
        <v>0</v>
      </c>
      <c r="T155" s="131">
        <f t="shared" si="114"/>
        <v>0</v>
      </c>
      <c r="U155" s="131">
        <f t="shared" si="114"/>
        <v>0</v>
      </c>
      <c r="V155" s="131">
        <f t="shared" si="114"/>
        <v>0</v>
      </c>
      <c r="W155" s="131">
        <f t="shared" si="114"/>
        <v>0</v>
      </c>
      <c r="X155" s="131">
        <f t="shared" si="114"/>
        <v>0</v>
      </c>
      <c r="Y155" s="131">
        <f t="shared" si="114"/>
        <v>0</v>
      </c>
      <c r="Z155" s="131">
        <f t="shared" si="114"/>
        <v>0</v>
      </c>
      <c r="AA155" s="131">
        <f t="shared" si="114"/>
        <v>0</v>
      </c>
      <c r="AB155" s="131">
        <f t="shared" si="114"/>
        <v>0</v>
      </c>
      <c r="AC155" s="131">
        <f t="shared" si="114"/>
        <v>0</v>
      </c>
      <c r="AD155" s="131">
        <f t="shared" si="114"/>
        <v>0</v>
      </c>
      <c r="AE155" s="131">
        <f t="shared" si="114"/>
        <v>0</v>
      </c>
      <c r="AF155" s="131">
        <f t="shared" si="114"/>
        <v>0</v>
      </c>
      <c r="AG155" s="131">
        <f t="shared" si="114"/>
        <v>0</v>
      </c>
      <c r="AH155" s="131">
        <f t="shared" si="114"/>
        <v>0</v>
      </c>
      <c r="AI155" s="131">
        <f t="shared" si="114"/>
        <v>0</v>
      </c>
      <c r="AJ155" s="131">
        <f t="shared" si="114"/>
        <v>0</v>
      </c>
      <c r="AK155" s="131">
        <f t="shared" si="114"/>
        <v>0</v>
      </c>
      <c r="AL155" s="131">
        <f t="shared" si="114"/>
        <v>0</v>
      </c>
      <c r="AM155" s="131">
        <f t="shared" si="114"/>
        <v>0</v>
      </c>
      <c r="AN155" s="131">
        <f t="shared" si="114"/>
        <v>0</v>
      </c>
      <c r="AO155" s="131">
        <f t="shared" si="114"/>
        <v>0</v>
      </c>
      <c r="AP155" s="131">
        <f t="shared" si="114"/>
        <v>0</v>
      </c>
      <c r="AQ155" s="131">
        <f t="shared" si="114"/>
        <v>0</v>
      </c>
      <c r="AR155" s="131">
        <f t="shared" si="114"/>
        <v>0</v>
      </c>
      <c r="AS155" s="131">
        <f t="shared" si="114"/>
        <v>0</v>
      </c>
      <c r="AT155" s="131">
        <f t="shared" si="114"/>
        <v>0</v>
      </c>
      <c r="AU155" s="131">
        <f t="shared" si="114"/>
        <v>0</v>
      </c>
      <c r="AV155" s="131">
        <f t="shared" si="114"/>
        <v>0</v>
      </c>
      <c r="AW155" s="131">
        <f t="shared" si="114"/>
        <v>0</v>
      </c>
      <c r="AX155" s="131">
        <f t="shared" si="114"/>
        <v>0</v>
      </c>
      <c r="AY155" s="131">
        <f t="shared" si="114"/>
        <v>0</v>
      </c>
      <c r="AZ155" s="131">
        <f t="shared" si="114"/>
        <v>0</v>
      </c>
      <c r="BA155" s="131">
        <f t="shared" si="114"/>
        <v>0</v>
      </c>
      <c r="BB155" s="131">
        <f t="shared" si="114"/>
        <v>0</v>
      </c>
      <c r="BC155" s="131">
        <f t="shared" si="114"/>
        <v>0</v>
      </c>
      <c r="BD155" s="131">
        <f t="shared" si="114"/>
        <v>0</v>
      </c>
      <c r="BE155" s="131">
        <f t="shared" si="114"/>
        <v>0</v>
      </c>
      <c r="BF155" s="131">
        <f t="shared" si="114"/>
        <v>0</v>
      </c>
      <c r="BG155" s="131">
        <f t="shared" si="114"/>
        <v>0</v>
      </c>
      <c r="BH155" s="131">
        <f t="shared" si="114"/>
        <v>0</v>
      </c>
      <c r="BI155" s="131">
        <f t="shared" si="114"/>
        <v>0</v>
      </c>
      <c r="BJ155" s="131">
        <f t="shared" si="114"/>
        <v>0</v>
      </c>
      <c r="BK155" s="131">
        <f t="shared" si="114"/>
        <v>0</v>
      </c>
      <c r="BL155" s="131">
        <f t="shared" si="114"/>
        <v>0</v>
      </c>
      <c r="BM155" s="131">
        <f t="shared" si="114"/>
        <v>0</v>
      </c>
      <c r="BN155" s="131">
        <f t="shared" si="114"/>
        <v>0</v>
      </c>
      <c r="BO155" s="131">
        <f t="shared" si="114"/>
        <v>0</v>
      </c>
      <c r="BP155" s="131">
        <f t="shared" si="114"/>
        <v>0</v>
      </c>
      <c r="BQ155" s="131">
        <f t="shared" si="114"/>
        <v>0</v>
      </c>
      <c r="BR155" s="131">
        <f t="shared" si="114"/>
        <v>0</v>
      </c>
      <c r="BS155" s="131">
        <f t="shared" si="114"/>
        <v>0</v>
      </c>
      <c r="BT155" s="131">
        <f t="shared" si="114"/>
        <v>0</v>
      </c>
      <c r="BU155" s="131">
        <f t="shared" si="114"/>
        <v>0</v>
      </c>
      <c r="BV155" s="131">
        <f t="shared" ref="BV155:DL155" si="115">IF(BV156&gt;=50,1,IF(BV156&lt;50,0))</f>
        <v>0</v>
      </c>
      <c r="BW155" s="131">
        <f t="shared" si="115"/>
        <v>0</v>
      </c>
      <c r="BX155" s="131">
        <f t="shared" si="115"/>
        <v>0</v>
      </c>
      <c r="BY155" s="131">
        <f t="shared" si="115"/>
        <v>0</v>
      </c>
      <c r="BZ155" s="131">
        <f t="shared" si="115"/>
        <v>0</v>
      </c>
      <c r="CA155" s="131">
        <f t="shared" si="115"/>
        <v>0</v>
      </c>
      <c r="CB155" s="131">
        <f t="shared" si="115"/>
        <v>0</v>
      </c>
      <c r="CC155" s="131">
        <f t="shared" si="115"/>
        <v>0</v>
      </c>
      <c r="CD155" s="131">
        <f t="shared" si="115"/>
        <v>0</v>
      </c>
      <c r="CE155" s="131">
        <f t="shared" si="115"/>
        <v>0</v>
      </c>
      <c r="CF155" s="131">
        <f t="shared" si="115"/>
        <v>0</v>
      </c>
      <c r="CG155" s="131">
        <f t="shared" si="115"/>
        <v>0</v>
      </c>
      <c r="CH155" s="131">
        <f t="shared" si="115"/>
        <v>0</v>
      </c>
      <c r="CI155" s="131">
        <f t="shared" si="115"/>
        <v>0</v>
      </c>
      <c r="CJ155" s="131">
        <f t="shared" si="115"/>
        <v>0</v>
      </c>
      <c r="CK155" s="131">
        <f t="shared" si="115"/>
        <v>0</v>
      </c>
      <c r="CL155" s="131">
        <f t="shared" si="115"/>
        <v>0</v>
      </c>
      <c r="CM155" s="131">
        <f t="shared" si="115"/>
        <v>0</v>
      </c>
      <c r="CN155" s="131">
        <f t="shared" si="115"/>
        <v>0</v>
      </c>
      <c r="CO155" s="131">
        <f t="shared" si="115"/>
        <v>0</v>
      </c>
      <c r="CP155" s="131">
        <f t="shared" si="115"/>
        <v>0</v>
      </c>
      <c r="CQ155" s="131">
        <f t="shared" si="115"/>
        <v>0</v>
      </c>
      <c r="CR155" s="131">
        <f t="shared" si="115"/>
        <v>0</v>
      </c>
      <c r="CS155" s="131">
        <f t="shared" si="115"/>
        <v>0</v>
      </c>
      <c r="CT155" s="131">
        <f t="shared" si="115"/>
        <v>0</v>
      </c>
      <c r="CU155" s="131">
        <f t="shared" si="115"/>
        <v>0</v>
      </c>
      <c r="CV155" s="131">
        <f t="shared" si="115"/>
        <v>0</v>
      </c>
      <c r="CW155" s="131">
        <f t="shared" si="115"/>
        <v>0</v>
      </c>
      <c r="CX155" s="131">
        <f t="shared" si="115"/>
        <v>0</v>
      </c>
      <c r="CY155" s="131">
        <f t="shared" si="115"/>
        <v>0</v>
      </c>
      <c r="CZ155" s="131">
        <f t="shared" si="115"/>
        <v>0</v>
      </c>
      <c r="DA155" s="131">
        <f t="shared" si="115"/>
        <v>0</v>
      </c>
      <c r="DB155" s="131">
        <f t="shared" si="115"/>
        <v>0</v>
      </c>
      <c r="DC155" s="131">
        <f t="shared" si="115"/>
        <v>0</v>
      </c>
      <c r="DD155" s="131">
        <f t="shared" si="115"/>
        <v>0</v>
      </c>
      <c r="DE155" s="131">
        <f t="shared" si="115"/>
        <v>0</v>
      </c>
      <c r="DF155" s="131">
        <f t="shared" si="115"/>
        <v>0</v>
      </c>
      <c r="DG155" s="131">
        <f t="shared" si="115"/>
        <v>0</v>
      </c>
      <c r="DH155" s="131">
        <f t="shared" si="115"/>
        <v>0</v>
      </c>
      <c r="DI155" s="131">
        <f t="shared" si="115"/>
        <v>0</v>
      </c>
      <c r="DJ155" s="131">
        <f t="shared" si="115"/>
        <v>0</v>
      </c>
      <c r="DK155" s="131">
        <f t="shared" si="115"/>
        <v>0</v>
      </c>
      <c r="DL155" s="131">
        <f t="shared" si="115"/>
        <v>0</v>
      </c>
    </row>
    <row r="156" spans="1:116" ht="48">
      <c r="A156" s="685"/>
      <c r="B156" s="385" t="s">
        <v>803</v>
      </c>
      <c r="C156" s="393"/>
      <c r="D156" s="393"/>
      <c r="E156" s="393"/>
      <c r="F156" s="394"/>
      <c r="G156" s="618"/>
      <c r="H156" s="328" t="s">
        <v>68</v>
      </c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/>
      <c r="AG156" s="329"/>
      <c r="AH156" s="329"/>
      <c r="AI156" s="329"/>
      <c r="AJ156" s="329"/>
      <c r="AK156" s="329"/>
      <c r="AL156" s="329"/>
      <c r="AM156" s="329"/>
      <c r="AN156" s="329"/>
      <c r="AO156" s="329"/>
      <c r="AP156" s="329"/>
      <c r="AQ156" s="329"/>
      <c r="AR156" s="329"/>
      <c r="AS156" s="329"/>
      <c r="AT156" s="329"/>
      <c r="AU156" s="329"/>
      <c r="AV156" s="329"/>
      <c r="AW156" s="329"/>
      <c r="AX156" s="329"/>
      <c r="AY156" s="329"/>
      <c r="AZ156" s="329"/>
      <c r="BA156" s="329"/>
      <c r="BB156" s="329"/>
      <c r="BC156" s="329"/>
      <c r="BD156" s="329"/>
      <c r="BE156" s="329"/>
      <c r="BF156" s="329"/>
      <c r="BG156" s="329"/>
      <c r="BH156" s="329"/>
      <c r="BI156" s="329"/>
      <c r="BJ156" s="329"/>
      <c r="BK156" s="329"/>
      <c r="BL156" s="329"/>
      <c r="BM156" s="329"/>
      <c r="BN156" s="329"/>
      <c r="BO156" s="329"/>
      <c r="BP156" s="329"/>
      <c r="BQ156" s="329"/>
      <c r="BR156" s="329"/>
      <c r="BS156" s="329"/>
      <c r="BT156" s="329"/>
      <c r="BU156" s="329"/>
      <c r="BV156" s="329"/>
      <c r="BW156" s="329"/>
      <c r="BX156" s="329"/>
      <c r="BY156" s="329"/>
      <c r="BZ156" s="329"/>
      <c r="CA156" s="329"/>
      <c r="CB156" s="329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329"/>
      <c r="CN156" s="329"/>
      <c r="CO156" s="329"/>
      <c r="CP156" s="329"/>
      <c r="CQ156" s="329"/>
      <c r="CR156" s="329"/>
      <c r="CS156" s="329"/>
      <c r="CT156" s="329"/>
      <c r="CU156" s="329"/>
      <c r="CV156" s="329"/>
      <c r="CW156" s="329"/>
      <c r="CX156" s="329"/>
      <c r="CY156" s="329"/>
      <c r="CZ156" s="329"/>
      <c r="DA156" s="329"/>
      <c r="DB156" s="329"/>
      <c r="DC156" s="329"/>
      <c r="DD156" s="329"/>
      <c r="DE156" s="329"/>
      <c r="DF156" s="329"/>
      <c r="DG156" s="329"/>
      <c r="DH156" s="329"/>
      <c r="DI156" s="329"/>
      <c r="DJ156" s="329"/>
      <c r="DK156" s="329"/>
      <c r="DL156" s="329"/>
    </row>
    <row r="157" spans="1:116" ht="24">
      <c r="A157" s="360"/>
      <c r="B157" s="395"/>
      <c r="C157" s="395"/>
      <c r="D157" s="395"/>
      <c r="E157" s="395"/>
      <c r="F157" s="395"/>
      <c r="G157" s="395"/>
      <c r="H157" s="395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30"/>
      <c r="BF157" s="330"/>
      <c r="BG157" s="330"/>
      <c r="BH157" s="330"/>
      <c r="BI157" s="330"/>
      <c r="BJ157" s="330"/>
      <c r="BK157" s="330"/>
      <c r="BL157" s="330"/>
      <c r="BM157" s="330"/>
      <c r="BN157" s="330"/>
      <c r="BO157" s="330"/>
      <c r="BP157" s="330"/>
      <c r="BQ157" s="330"/>
      <c r="BR157" s="330"/>
      <c r="BS157" s="330"/>
      <c r="BT157" s="330"/>
      <c r="BU157" s="330"/>
      <c r="BV157" s="330"/>
      <c r="BW157" s="330"/>
      <c r="BX157" s="330"/>
      <c r="BY157" s="330"/>
      <c r="BZ157" s="330"/>
      <c r="CA157" s="330"/>
      <c r="CB157" s="330"/>
      <c r="CC157" s="330"/>
      <c r="CD157" s="330"/>
      <c r="CE157" s="330"/>
      <c r="CF157" s="330"/>
      <c r="CG157" s="330"/>
      <c r="CH157" s="330"/>
      <c r="CI157" s="330"/>
      <c r="CJ157" s="330"/>
      <c r="CK157" s="330"/>
      <c r="CL157" s="330"/>
      <c r="CM157" s="330"/>
      <c r="CN157" s="330"/>
      <c r="CO157" s="330"/>
      <c r="CP157" s="330"/>
      <c r="CQ157" s="330"/>
      <c r="CR157" s="330"/>
      <c r="CS157" s="330"/>
      <c r="CT157" s="330"/>
      <c r="CU157" s="330"/>
      <c r="CV157" s="330"/>
      <c r="CW157" s="330"/>
      <c r="CX157" s="330"/>
      <c r="CY157" s="330"/>
      <c r="CZ157" s="330"/>
      <c r="DA157" s="330"/>
      <c r="DB157" s="330"/>
      <c r="DC157" s="330"/>
      <c r="DD157" s="330"/>
      <c r="DE157" s="330"/>
      <c r="DF157" s="330"/>
      <c r="DG157" s="330"/>
      <c r="DH157" s="330"/>
      <c r="DI157" s="330"/>
      <c r="DJ157" s="330"/>
      <c r="DK157" s="330"/>
      <c r="DL157" s="330"/>
    </row>
    <row r="158" spans="1:116" ht="24">
      <c r="A158" s="331"/>
      <c r="B158" s="321"/>
      <c r="C158" s="321"/>
      <c r="D158" s="321"/>
      <c r="E158" s="321"/>
      <c r="F158" s="321"/>
      <c r="G158" s="396" t="s">
        <v>414</v>
      </c>
      <c r="H158" s="397">
        <v>10</v>
      </c>
      <c r="I158" s="131">
        <f>I159*10/143</f>
        <v>0.20979020979020979</v>
      </c>
      <c r="J158" s="131">
        <f t="shared" ref="J158:BU158" si="116">J159*10/143</f>
        <v>0.20979020979020979</v>
      </c>
      <c r="K158" s="131">
        <f t="shared" si="116"/>
        <v>0.20979020979020979</v>
      </c>
      <c r="L158" s="131">
        <f t="shared" si="116"/>
        <v>0.20979020979020979</v>
      </c>
      <c r="M158" s="131">
        <f t="shared" si="116"/>
        <v>0.20979020979020979</v>
      </c>
      <c r="N158" s="131">
        <f t="shared" si="116"/>
        <v>0.20979020979020979</v>
      </c>
      <c r="O158" s="131">
        <f t="shared" si="116"/>
        <v>0.20979020979020979</v>
      </c>
      <c r="P158" s="131">
        <f t="shared" si="116"/>
        <v>0.20979020979020979</v>
      </c>
      <c r="Q158" s="131">
        <f t="shared" si="116"/>
        <v>0.20979020979020979</v>
      </c>
      <c r="R158" s="131">
        <f t="shared" si="116"/>
        <v>0.20979020979020979</v>
      </c>
      <c r="S158" s="131">
        <f t="shared" si="116"/>
        <v>0.20979020979020979</v>
      </c>
      <c r="T158" s="131">
        <f t="shared" si="116"/>
        <v>0.20979020979020979</v>
      </c>
      <c r="U158" s="131">
        <f t="shared" si="116"/>
        <v>0.20979020979020979</v>
      </c>
      <c r="V158" s="131">
        <f t="shared" si="116"/>
        <v>0.20979020979020979</v>
      </c>
      <c r="W158" s="131">
        <f t="shared" si="116"/>
        <v>0.20979020979020979</v>
      </c>
      <c r="X158" s="131">
        <f t="shared" si="116"/>
        <v>0.20979020979020979</v>
      </c>
      <c r="Y158" s="131">
        <f t="shared" si="116"/>
        <v>0.20979020979020979</v>
      </c>
      <c r="Z158" s="131">
        <f t="shared" si="116"/>
        <v>0.20979020979020979</v>
      </c>
      <c r="AA158" s="131">
        <f t="shared" si="116"/>
        <v>0.20979020979020979</v>
      </c>
      <c r="AB158" s="131">
        <f t="shared" si="116"/>
        <v>0.20979020979020979</v>
      </c>
      <c r="AC158" s="131">
        <f t="shared" si="116"/>
        <v>0.20979020979020979</v>
      </c>
      <c r="AD158" s="131">
        <f t="shared" si="116"/>
        <v>0.20979020979020979</v>
      </c>
      <c r="AE158" s="131">
        <f t="shared" si="116"/>
        <v>0.20979020979020979</v>
      </c>
      <c r="AF158" s="131">
        <f t="shared" si="116"/>
        <v>0.20979020979020979</v>
      </c>
      <c r="AG158" s="131">
        <f t="shared" si="116"/>
        <v>0.20979020979020979</v>
      </c>
      <c r="AH158" s="131">
        <f t="shared" si="116"/>
        <v>0.20979020979020979</v>
      </c>
      <c r="AI158" s="131">
        <f t="shared" si="116"/>
        <v>0.20979020979020979</v>
      </c>
      <c r="AJ158" s="131">
        <f t="shared" si="116"/>
        <v>0.20979020979020979</v>
      </c>
      <c r="AK158" s="131">
        <f t="shared" si="116"/>
        <v>0.20979020979020979</v>
      </c>
      <c r="AL158" s="131">
        <f t="shared" si="116"/>
        <v>0.20979020979020979</v>
      </c>
      <c r="AM158" s="131">
        <f t="shared" si="116"/>
        <v>0.20979020979020979</v>
      </c>
      <c r="AN158" s="131">
        <f t="shared" si="116"/>
        <v>0.20979020979020979</v>
      </c>
      <c r="AO158" s="131">
        <f t="shared" si="116"/>
        <v>0.20979020979020979</v>
      </c>
      <c r="AP158" s="131">
        <f t="shared" si="116"/>
        <v>0.20979020979020979</v>
      </c>
      <c r="AQ158" s="131">
        <f t="shared" si="116"/>
        <v>0.20979020979020979</v>
      </c>
      <c r="AR158" s="131">
        <f t="shared" si="116"/>
        <v>0.20979020979020979</v>
      </c>
      <c r="AS158" s="131">
        <f t="shared" si="116"/>
        <v>0.20979020979020979</v>
      </c>
      <c r="AT158" s="131">
        <f t="shared" si="116"/>
        <v>0.20979020979020979</v>
      </c>
      <c r="AU158" s="131">
        <f t="shared" si="116"/>
        <v>0.20979020979020979</v>
      </c>
      <c r="AV158" s="131">
        <f t="shared" si="116"/>
        <v>0.20979020979020979</v>
      </c>
      <c r="AW158" s="131">
        <f t="shared" si="116"/>
        <v>0.20979020979020979</v>
      </c>
      <c r="AX158" s="131">
        <f t="shared" si="116"/>
        <v>0.20979020979020979</v>
      </c>
      <c r="AY158" s="131">
        <f t="shared" si="116"/>
        <v>0.20979020979020979</v>
      </c>
      <c r="AZ158" s="131">
        <f t="shared" si="116"/>
        <v>0.20979020979020979</v>
      </c>
      <c r="BA158" s="131">
        <f t="shared" si="116"/>
        <v>0.20979020979020979</v>
      </c>
      <c r="BB158" s="131">
        <f t="shared" si="116"/>
        <v>0.20979020979020979</v>
      </c>
      <c r="BC158" s="131">
        <f t="shared" si="116"/>
        <v>0.20979020979020979</v>
      </c>
      <c r="BD158" s="131">
        <f t="shared" si="116"/>
        <v>0.20979020979020979</v>
      </c>
      <c r="BE158" s="131">
        <f t="shared" si="116"/>
        <v>0.20979020979020979</v>
      </c>
      <c r="BF158" s="131">
        <f t="shared" si="116"/>
        <v>0.20979020979020979</v>
      </c>
      <c r="BG158" s="131">
        <f t="shared" si="116"/>
        <v>0.20979020979020979</v>
      </c>
      <c r="BH158" s="131">
        <f t="shared" si="116"/>
        <v>0.20979020979020979</v>
      </c>
      <c r="BI158" s="131">
        <f t="shared" si="116"/>
        <v>0.20979020979020979</v>
      </c>
      <c r="BJ158" s="131">
        <f t="shared" si="116"/>
        <v>0.20979020979020979</v>
      </c>
      <c r="BK158" s="131">
        <f t="shared" si="116"/>
        <v>0.20979020979020979</v>
      </c>
      <c r="BL158" s="131">
        <f t="shared" si="116"/>
        <v>0.20979020979020979</v>
      </c>
      <c r="BM158" s="131">
        <f t="shared" si="116"/>
        <v>0.20979020979020979</v>
      </c>
      <c r="BN158" s="131">
        <f t="shared" si="116"/>
        <v>0.20979020979020979</v>
      </c>
      <c r="BO158" s="131">
        <f t="shared" si="116"/>
        <v>0.20979020979020979</v>
      </c>
      <c r="BP158" s="131">
        <f t="shared" si="116"/>
        <v>0.20979020979020979</v>
      </c>
      <c r="BQ158" s="131">
        <f t="shared" si="116"/>
        <v>0.20979020979020979</v>
      </c>
      <c r="BR158" s="131">
        <f t="shared" si="116"/>
        <v>0.20979020979020979</v>
      </c>
      <c r="BS158" s="131">
        <f t="shared" si="116"/>
        <v>0.20979020979020979</v>
      </c>
      <c r="BT158" s="131">
        <f t="shared" si="116"/>
        <v>0.20979020979020979</v>
      </c>
      <c r="BU158" s="131">
        <f t="shared" si="116"/>
        <v>0.20979020979020979</v>
      </c>
      <c r="BV158" s="131">
        <f t="shared" ref="BV158:DL158" si="117">BV159*10/143</f>
        <v>0.20979020979020979</v>
      </c>
      <c r="BW158" s="131">
        <f t="shared" si="117"/>
        <v>0.20979020979020979</v>
      </c>
      <c r="BX158" s="131">
        <f t="shared" si="117"/>
        <v>0.20979020979020979</v>
      </c>
      <c r="BY158" s="131">
        <f t="shared" si="117"/>
        <v>0.20979020979020979</v>
      </c>
      <c r="BZ158" s="131">
        <f t="shared" si="117"/>
        <v>0.20979020979020979</v>
      </c>
      <c r="CA158" s="131">
        <f t="shared" si="117"/>
        <v>0.20979020979020979</v>
      </c>
      <c r="CB158" s="131">
        <f t="shared" si="117"/>
        <v>0.20979020979020979</v>
      </c>
      <c r="CC158" s="131">
        <f t="shared" si="117"/>
        <v>0.20979020979020979</v>
      </c>
      <c r="CD158" s="131">
        <f t="shared" si="117"/>
        <v>0.20979020979020979</v>
      </c>
      <c r="CE158" s="131">
        <f t="shared" si="117"/>
        <v>0.20979020979020979</v>
      </c>
      <c r="CF158" s="131">
        <f t="shared" si="117"/>
        <v>0.20979020979020979</v>
      </c>
      <c r="CG158" s="131">
        <f t="shared" si="117"/>
        <v>0.20979020979020979</v>
      </c>
      <c r="CH158" s="131">
        <f t="shared" si="117"/>
        <v>0.20979020979020979</v>
      </c>
      <c r="CI158" s="131">
        <f t="shared" si="117"/>
        <v>0.20979020979020979</v>
      </c>
      <c r="CJ158" s="131">
        <f t="shared" si="117"/>
        <v>0.20979020979020979</v>
      </c>
      <c r="CK158" s="131">
        <f t="shared" si="117"/>
        <v>0.20979020979020979</v>
      </c>
      <c r="CL158" s="131">
        <f t="shared" si="117"/>
        <v>0.20979020979020979</v>
      </c>
      <c r="CM158" s="131">
        <f t="shared" si="117"/>
        <v>0.20979020979020979</v>
      </c>
      <c r="CN158" s="131">
        <f t="shared" si="117"/>
        <v>0.20979020979020979</v>
      </c>
      <c r="CO158" s="131">
        <f t="shared" si="117"/>
        <v>0.20979020979020979</v>
      </c>
      <c r="CP158" s="131">
        <f t="shared" si="117"/>
        <v>0.20979020979020979</v>
      </c>
      <c r="CQ158" s="131">
        <f t="shared" si="117"/>
        <v>0.20979020979020979</v>
      </c>
      <c r="CR158" s="131">
        <f t="shared" si="117"/>
        <v>0.20979020979020979</v>
      </c>
      <c r="CS158" s="131">
        <f t="shared" si="117"/>
        <v>0.20979020979020979</v>
      </c>
      <c r="CT158" s="131">
        <f t="shared" si="117"/>
        <v>0.20979020979020979</v>
      </c>
      <c r="CU158" s="131">
        <f t="shared" si="117"/>
        <v>0.20979020979020979</v>
      </c>
      <c r="CV158" s="131">
        <f t="shared" si="117"/>
        <v>0.20979020979020979</v>
      </c>
      <c r="CW158" s="131">
        <f t="shared" si="117"/>
        <v>0.20979020979020979</v>
      </c>
      <c r="CX158" s="131">
        <f t="shared" si="117"/>
        <v>0.20979020979020979</v>
      </c>
      <c r="CY158" s="131">
        <f t="shared" si="117"/>
        <v>0.20979020979020979</v>
      </c>
      <c r="CZ158" s="131">
        <f t="shared" si="117"/>
        <v>0.20979020979020979</v>
      </c>
      <c r="DA158" s="131">
        <f t="shared" si="117"/>
        <v>0.20979020979020979</v>
      </c>
      <c r="DB158" s="131">
        <f t="shared" si="117"/>
        <v>0.20979020979020979</v>
      </c>
      <c r="DC158" s="131">
        <f t="shared" si="117"/>
        <v>0.20979020979020979</v>
      </c>
      <c r="DD158" s="131">
        <f t="shared" si="117"/>
        <v>0.20979020979020979</v>
      </c>
      <c r="DE158" s="131">
        <f t="shared" si="117"/>
        <v>0.20979020979020979</v>
      </c>
      <c r="DF158" s="131">
        <f t="shared" si="117"/>
        <v>0.20979020979020979</v>
      </c>
      <c r="DG158" s="131">
        <f t="shared" si="117"/>
        <v>0.20979020979020979</v>
      </c>
      <c r="DH158" s="131">
        <f t="shared" si="117"/>
        <v>0.20979020979020979</v>
      </c>
      <c r="DI158" s="131">
        <f t="shared" si="117"/>
        <v>0.20979020979020979</v>
      </c>
      <c r="DJ158" s="131">
        <f t="shared" si="117"/>
        <v>0.20979020979020979</v>
      </c>
      <c r="DK158" s="131">
        <f t="shared" si="117"/>
        <v>0.20979020979020979</v>
      </c>
      <c r="DL158" s="131">
        <f t="shared" si="117"/>
        <v>0.20979020979020979</v>
      </c>
    </row>
    <row r="159" spans="1:116" ht="24">
      <c r="A159" s="324" t="s">
        <v>807</v>
      </c>
      <c r="B159" s="694" t="s">
        <v>808</v>
      </c>
      <c r="C159" s="694"/>
      <c r="D159" s="694"/>
      <c r="E159" s="694"/>
      <c r="F159" s="694"/>
      <c r="G159" s="325"/>
      <c r="H159" s="398">
        <f t="shared" ref="H159:BS159" si="118">H160+H191+H198+H225+H227+H232</f>
        <v>92</v>
      </c>
      <c r="I159" s="131">
        <f t="shared" si="118"/>
        <v>3</v>
      </c>
      <c r="J159" s="131">
        <f t="shared" si="118"/>
        <v>3</v>
      </c>
      <c r="K159" s="131">
        <f t="shared" si="118"/>
        <v>3</v>
      </c>
      <c r="L159" s="131">
        <f t="shared" si="118"/>
        <v>3</v>
      </c>
      <c r="M159" s="131">
        <f t="shared" si="118"/>
        <v>3</v>
      </c>
      <c r="N159" s="131">
        <f t="shared" si="118"/>
        <v>3</v>
      </c>
      <c r="O159" s="131">
        <f t="shared" si="118"/>
        <v>3</v>
      </c>
      <c r="P159" s="131">
        <f t="shared" si="118"/>
        <v>3</v>
      </c>
      <c r="Q159" s="131">
        <f t="shared" si="118"/>
        <v>3</v>
      </c>
      <c r="R159" s="131">
        <f t="shared" si="118"/>
        <v>3</v>
      </c>
      <c r="S159" s="131">
        <f t="shared" si="118"/>
        <v>3</v>
      </c>
      <c r="T159" s="131">
        <f t="shared" si="118"/>
        <v>3</v>
      </c>
      <c r="U159" s="131">
        <f t="shared" si="118"/>
        <v>3</v>
      </c>
      <c r="V159" s="131">
        <f t="shared" si="118"/>
        <v>3</v>
      </c>
      <c r="W159" s="131">
        <f t="shared" si="118"/>
        <v>3</v>
      </c>
      <c r="X159" s="131">
        <f t="shared" si="118"/>
        <v>3</v>
      </c>
      <c r="Y159" s="131">
        <f t="shared" si="118"/>
        <v>3</v>
      </c>
      <c r="Z159" s="131">
        <f t="shared" si="118"/>
        <v>3</v>
      </c>
      <c r="AA159" s="131">
        <f t="shared" si="118"/>
        <v>3</v>
      </c>
      <c r="AB159" s="131">
        <f t="shared" si="118"/>
        <v>3</v>
      </c>
      <c r="AC159" s="131">
        <f t="shared" si="118"/>
        <v>3</v>
      </c>
      <c r="AD159" s="131">
        <f t="shared" si="118"/>
        <v>3</v>
      </c>
      <c r="AE159" s="131">
        <f t="shared" si="118"/>
        <v>3</v>
      </c>
      <c r="AF159" s="131">
        <f t="shared" si="118"/>
        <v>3</v>
      </c>
      <c r="AG159" s="131">
        <f t="shared" si="118"/>
        <v>3</v>
      </c>
      <c r="AH159" s="131">
        <f t="shared" si="118"/>
        <v>3</v>
      </c>
      <c r="AI159" s="131">
        <f t="shared" si="118"/>
        <v>3</v>
      </c>
      <c r="AJ159" s="131">
        <f t="shared" si="118"/>
        <v>3</v>
      </c>
      <c r="AK159" s="131">
        <f t="shared" si="118"/>
        <v>3</v>
      </c>
      <c r="AL159" s="131">
        <f t="shared" si="118"/>
        <v>3</v>
      </c>
      <c r="AM159" s="131">
        <f t="shared" si="118"/>
        <v>3</v>
      </c>
      <c r="AN159" s="131">
        <f t="shared" si="118"/>
        <v>3</v>
      </c>
      <c r="AO159" s="131">
        <f t="shared" si="118"/>
        <v>3</v>
      </c>
      <c r="AP159" s="131">
        <f t="shared" si="118"/>
        <v>3</v>
      </c>
      <c r="AQ159" s="131">
        <f t="shared" si="118"/>
        <v>3</v>
      </c>
      <c r="AR159" s="131">
        <f t="shared" si="118"/>
        <v>3</v>
      </c>
      <c r="AS159" s="131">
        <f t="shared" si="118"/>
        <v>3</v>
      </c>
      <c r="AT159" s="131">
        <f t="shared" si="118"/>
        <v>3</v>
      </c>
      <c r="AU159" s="131">
        <f t="shared" si="118"/>
        <v>3</v>
      </c>
      <c r="AV159" s="131">
        <f t="shared" si="118"/>
        <v>3</v>
      </c>
      <c r="AW159" s="131">
        <f t="shared" si="118"/>
        <v>3</v>
      </c>
      <c r="AX159" s="131">
        <f t="shared" si="118"/>
        <v>3</v>
      </c>
      <c r="AY159" s="131">
        <f t="shared" si="118"/>
        <v>3</v>
      </c>
      <c r="AZ159" s="131">
        <f t="shared" si="118"/>
        <v>3</v>
      </c>
      <c r="BA159" s="131">
        <f t="shared" si="118"/>
        <v>3</v>
      </c>
      <c r="BB159" s="131">
        <f t="shared" si="118"/>
        <v>3</v>
      </c>
      <c r="BC159" s="131">
        <f t="shared" si="118"/>
        <v>3</v>
      </c>
      <c r="BD159" s="131">
        <f t="shared" si="118"/>
        <v>3</v>
      </c>
      <c r="BE159" s="131">
        <f t="shared" si="118"/>
        <v>3</v>
      </c>
      <c r="BF159" s="131">
        <f t="shared" si="118"/>
        <v>3</v>
      </c>
      <c r="BG159" s="131">
        <f t="shared" si="118"/>
        <v>3</v>
      </c>
      <c r="BH159" s="131">
        <f t="shared" si="118"/>
        <v>3</v>
      </c>
      <c r="BI159" s="131">
        <f t="shared" si="118"/>
        <v>3</v>
      </c>
      <c r="BJ159" s="131">
        <f t="shared" si="118"/>
        <v>3</v>
      </c>
      <c r="BK159" s="131">
        <f t="shared" si="118"/>
        <v>3</v>
      </c>
      <c r="BL159" s="131">
        <f t="shared" si="118"/>
        <v>3</v>
      </c>
      <c r="BM159" s="131">
        <f t="shared" si="118"/>
        <v>3</v>
      </c>
      <c r="BN159" s="131">
        <f t="shared" si="118"/>
        <v>3</v>
      </c>
      <c r="BO159" s="131">
        <f t="shared" si="118"/>
        <v>3</v>
      </c>
      <c r="BP159" s="131">
        <f t="shared" si="118"/>
        <v>3</v>
      </c>
      <c r="BQ159" s="131">
        <f t="shared" si="118"/>
        <v>3</v>
      </c>
      <c r="BR159" s="131">
        <f t="shared" si="118"/>
        <v>3</v>
      </c>
      <c r="BS159" s="131">
        <f t="shared" si="118"/>
        <v>3</v>
      </c>
      <c r="BT159" s="131">
        <f t="shared" ref="BT159:DL159" si="119">BT160+BT191+BT198+BT225+BT227+BT232</f>
        <v>3</v>
      </c>
      <c r="BU159" s="131">
        <f t="shared" si="119"/>
        <v>3</v>
      </c>
      <c r="BV159" s="131">
        <f t="shared" si="119"/>
        <v>3</v>
      </c>
      <c r="BW159" s="131">
        <f t="shared" si="119"/>
        <v>3</v>
      </c>
      <c r="BX159" s="131">
        <f t="shared" si="119"/>
        <v>3</v>
      </c>
      <c r="BY159" s="131">
        <f t="shared" si="119"/>
        <v>3</v>
      </c>
      <c r="BZ159" s="131">
        <f t="shared" si="119"/>
        <v>3</v>
      </c>
      <c r="CA159" s="131">
        <f t="shared" si="119"/>
        <v>3</v>
      </c>
      <c r="CB159" s="131">
        <f t="shared" si="119"/>
        <v>3</v>
      </c>
      <c r="CC159" s="131">
        <f t="shared" si="119"/>
        <v>3</v>
      </c>
      <c r="CD159" s="131">
        <f t="shared" si="119"/>
        <v>3</v>
      </c>
      <c r="CE159" s="131">
        <f t="shared" si="119"/>
        <v>3</v>
      </c>
      <c r="CF159" s="131">
        <f t="shared" si="119"/>
        <v>3</v>
      </c>
      <c r="CG159" s="131">
        <f t="shared" si="119"/>
        <v>3</v>
      </c>
      <c r="CH159" s="131">
        <f t="shared" si="119"/>
        <v>3</v>
      </c>
      <c r="CI159" s="131">
        <f t="shared" si="119"/>
        <v>3</v>
      </c>
      <c r="CJ159" s="131">
        <f t="shared" si="119"/>
        <v>3</v>
      </c>
      <c r="CK159" s="131">
        <f t="shared" si="119"/>
        <v>3</v>
      </c>
      <c r="CL159" s="131">
        <f t="shared" si="119"/>
        <v>3</v>
      </c>
      <c r="CM159" s="131">
        <f t="shared" si="119"/>
        <v>3</v>
      </c>
      <c r="CN159" s="131">
        <f t="shared" si="119"/>
        <v>3</v>
      </c>
      <c r="CO159" s="131">
        <f t="shared" si="119"/>
        <v>3</v>
      </c>
      <c r="CP159" s="131">
        <f t="shared" si="119"/>
        <v>3</v>
      </c>
      <c r="CQ159" s="131">
        <f t="shared" si="119"/>
        <v>3</v>
      </c>
      <c r="CR159" s="131">
        <f t="shared" si="119"/>
        <v>3</v>
      </c>
      <c r="CS159" s="131">
        <f t="shared" si="119"/>
        <v>3</v>
      </c>
      <c r="CT159" s="131">
        <f t="shared" si="119"/>
        <v>3</v>
      </c>
      <c r="CU159" s="131">
        <f t="shared" si="119"/>
        <v>3</v>
      </c>
      <c r="CV159" s="131">
        <f t="shared" si="119"/>
        <v>3</v>
      </c>
      <c r="CW159" s="131">
        <f t="shared" si="119"/>
        <v>3</v>
      </c>
      <c r="CX159" s="131">
        <f t="shared" si="119"/>
        <v>3</v>
      </c>
      <c r="CY159" s="131">
        <f t="shared" si="119"/>
        <v>3</v>
      </c>
      <c r="CZ159" s="131">
        <f t="shared" si="119"/>
        <v>3</v>
      </c>
      <c r="DA159" s="131">
        <f t="shared" si="119"/>
        <v>3</v>
      </c>
      <c r="DB159" s="131">
        <f t="shared" si="119"/>
        <v>3</v>
      </c>
      <c r="DC159" s="131">
        <f t="shared" si="119"/>
        <v>3</v>
      </c>
      <c r="DD159" s="131">
        <f t="shared" si="119"/>
        <v>3</v>
      </c>
      <c r="DE159" s="131">
        <f t="shared" si="119"/>
        <v>3</v>
      </c>
      <c r="DF159" s="131">
        <f t="shared" si="119"/>
        <v>3</v>
      </c>
      <c r="DG159" s="131">
        <f t="shared" si="119"/>
        <v>3</v>
      </c>
      <c r="DH159" s="131">
        <f t="shared" si="119"/>
        <v>3</v>
      </c>
      <c r="DI159" s="131">
        <f t="shared" si="119"/>
        <v>3</v>
      </c>
      <c r="DJ159" s="131">
        <f t="shared" si="119"/>
        <v>3</v>
      </c>
      <c r="DK159" s="131">
        <f t="shared" si="119"/>
        <v>3</v>
      </c>
      <c r="DL159" s="131">
        <f t="shared" si="119"/>
        <v>3</v>
      </c>
    </row>
    <row r="160" spans="1:116" ht="48.75" customHeight="1">
      <c r="A160" s="684" t="s">
        <v>809</v>
      </c>
      <c r="B160" s="686" t="s">
        <v>810</v>
      </c>
      <c r="C160" s="687"/>
      <c r="D160" s="687"/>
      <c r="E160" s="687"/>
      <c r="F160" s="688"/>
      <c r="G160" s="399" t="s">
        <v>31</v>
      </c>
      <c r="H160" s="400">
        <v>13</v>
      </c>
      <c r="I160" s="131">
        <f t="shared" ref="I160:BT160" si="120">I162+I164+I166+I168+I170+I172+I175+I177+I179+I182+I184+I187+I189</f>
        <v>0</v>
      </c>
      <c r="J160" s="131">
        <f t="shared" si="120"/>
        <v>0</v>
      </c>
      <c r="K160" s="131">
        <f t="shared" si="120"/>
        <v>0</v>
      </c>
      <c r="L160" s="131">
        <f t="shared" si="120"/>
        <v>0</v>
      </c>
      <c r="M160" s="131">
        <f t="shared" si="120"/>
        <v>0</v>
      </c>
      <c r="N160" s="131">
        <f t="shared" si="120"/>
        <v>0</v>
      </c>
      <c r="O160" s="131">
        <f t="shared" si="120"/>
        <v>0</v>
      </c>
      <c r="P160" s="131">
        <f t="shared" si="120"/>
        <v>0</v>
      </c>
      <c r="Q160" s="131">
        <f t="shared" si="120"/>
        <v>0</v>
      </c>
      <c r="R160" s="131">
        <f t="shared" si="120"/>
        <v>0</v>
      </c>
      <c r="S160" s="131">
        <f t="shared" si="120"/>
        <v>0</v>
      </c>
      <c r="T160" s="131">
        <f t="shared" si="120"/>
        <v>0</v>
      </c>
      <c r="U160" s="131">
        <f t="shared" si="120"/>
        <v>0</v>
      </c>
      <c r="V160" s="131">
        <f t="shared" si="120"/>
        <v>0</v>
      </c>
      <c r="W160" s="131">
        <f t="shared" si="120"/>
        <v>0</v>
      </c>
      <c r="X160" s="131">
        <f t="shared" si="120"/>
        <v>0</v>
      </c>
      <c r="Y160" s="131">
        <f t="shared" si="120"/>
        <v>0</v>
      </c>
      <c r="Z160" s="131">
        <f t="shared" si="120"/>
        <v>0</v>
      </c>
      <c r="AA160" s="131">
        <f t="shared" si="120"/>
        <v>0</v>
      </c>
      <c r="AB160" s="131">
        <f t="shared" si="120"/>
        <v>0</v>
      </c>
      <c r="AC160" s="131">
        <f t="shared" si="120"/>
        <v>0</v>
      </c>
      <c r="AD160" s="131">
        <f t="shared" si="120"/>
        <v>0</v>
      </c>
      <c r="AE160" s="131">
        <f t="shared" si="120"/>
        <v>0</v>
      </c>
      <c r="AF160" s="131">
        <f t="shared" si="120"/>
        <v>0</v>
      </c>
      <c r="AG160" s="131">
        <f t="shared" si="120"/>
        <v>0</v>
      </c>
      <c r="AH160" s="131">
        <f t="shared" si="120"/>
        <v>0</v>
      </c>
      <c r="AI160" s="131">
        <f t="shared" si="120"/>
        <v>0</v>
      </c>
      <c r="AJ160" s="131">
        <f t="shared" si="120"/>
        <v>0</v>
      </c>
      <c r="AK160" s="131">
        <f t="shared" si="120"/>
        <v>0</v>
      </c>
      <c r="AL160" s="131">
        <f t="shared" si="120"/>
        <v>0</v>
      </c>
      <c r="AM160" s="131">
        <f t="shared" si="120"/>
        <v>0</v>
      </c>
      <c r="AN160" s="131">
        <f t="shared" si="120"/>
        <v>0</v>
      </c>
      <c r="AO160" s="131">
        <f t="shared" si="120"/>
        <v>0</v>
      </c>
      <c r="AP160" s="131">
        <f t="shared" si="120"/>
        <v>0</v>
      </c>
      <c r="AQ160" s="131">
        <f t="shared" si="120"/>
        <v>0</v>
      </c>
      <c r="AR160" s="131">
        <f t="shared" si="120"/>
        <v>0</v>
      </c>
      <c r="AS160" s="131">
        <f t="shared" si="120"/>
        <v>0</v>
      </c>
      <c r="AT160" s="131">
        <f t="shared" si="120"/>
        <v>0</v>
      </c>
      <c r="AU160" s="131">
        <f t="shared" si="120"/>
        <v>0</v>
      </c>
      <c r="AV160" s="131">
        <f t="shared" si="120"/>
        <v>0</v>
      </c>
      <c r="AW160" s="131">
        <f t="shared" si="120"/>
        <v>0</v>
      </c>
      <c r="AX160" s="131">
        <f t="shared" si="120"/>
        <v>0</v>
      </c>
      <c r="AY160" s="131">
        <f t="shared" si="120"/>
        <v>0</v>
      </c>
      <c r="AZ160" s="131">
        <f t="shared" si="120"/>
        <v>0</v>
      </c>
      <c r="BA160" s="131">
        <f t="shared" si="120"/>
        <v>0</v>
      </c>
      <c r="BB160" s="131">
        <f t="shared" si="120"/>
        <v>0</v>
      </c>
      <c r="BC160" s="131">
        <f t="shared" si="120"/>
        <v>0</v>
      </c>
      <c r="BD160" s="131">
        <f t="shared" si="120"/>
        <v>0</v>
      </c>
      <c r="BE160" s="131">
        <f t="shared" si="120"/>
        <v>0</v>
      </c>
      <c r="BF160" s="131">
        <f t="shared" si="120"/>
        <v>0</v>
      </c>
      <c r="BG160" s="131">
        <f t="shared" si="120"/>
        <v>0</v>
      </c>
      <c r="BH160" s="131">
        <f t="shared" si="120"/>
        <v>0</v>
      </c>
      <c r="BI160" s="131">
        <f t="shared" si="120"/>
        <v>0</v>
      </c>
      <c r="BJ160" s="131">
        <f t="shared" si="120"/>
        <v>0</v>
      </c>
      <c r="BK160" s="131">
        <f t="shared" si="120"/>
        <v>0</v>
      </c>
      <c r="BL160" s="131">
        <f t="shared" si="120"/>
        <v>0</v>
      </c>
      <c r="BM160" s="131">
        <f t="shared" si="120"/>
        <v>0</v>
      </c>
      <c r="BN160" s="131">
        <f t="shared" si="120"/>
        <v>0</v>
      </c>
      <c r="BO160" s="131">
        <f t="shared" si="120"/>
        <v>0</v>
      </c>
      <c r="BP160" s="131">
        <f t="shared" si="120"/>
        <v>0</v>
      </c>
      <c r="BQ160" s="131">
        <f t="shared" si="120"/>
        <v>0</v>
      </c>
      <c r="BR160" s="131">
        <f t="shared" si="120"/>
        <v>0</v>
      </c>
      <c r="BS160" s="131">
        <f t="shared" si="120"/>
        <v>0</v>
      </c>
      <c r="BT160" s="131">
        <f t="shared" si="120"/>
        <v>0</v>
      </c>
      <c r="BU160" s="131">
        <f t="shared" ref="BU160:DL160" si="121">BU162+BU164+BU166+BU168+BU170+BU172+BU175+BU177+BU179+BU182+BU184+BU187+BU189</f>
        <v>0</v>
      </c>
      <c r="BV160" s="131">
        <f t="shared" si="121"/>
        <v>0</v>
      </c>
      <c r="BW160" s="131">
        <f t="shared" si="121"/>
        <v>0</v>
      </c>
      <c r="BX160" s="131">
        <f t="shared" si="121"/>
        <v>0</v>
      </c>
      <c r="BY160" s="131">
        <f t="shared" si="121"/>
        <v>0</v>
      </c>
      <c r="BZ160" s="131">
        <f t="shared" si="121"/>
        <v>0</v>
      </c>
      <c r="CA160" s="131">
        <f t="shared" si="121"/>
        <v>0</v>
      </c>
      <c r="CB160" s="131">
        <f t="shared" si="121"/>
        <v>0</v>
      </c>
      <c r="CC160" s="131">
        <f t="shared" si="121"/>
        <v>0</v>
      </c>
      <c r="CD160" s="131">
        <f t="shared" si="121"/>
        <v>0</v>
      </c>
      <c r="CE160" s="131">
        <f t="shared" si="121"/>
        <v>0</v>
      </c>
      <c r="CF160" s="131">
        <f t="shared" si="121"/>
        <v>0</v>
      </c>
      <c r="CG160" s="131">
        <f t="shared" si="121"/>
        <v>0</v>
      </c>
      <c r="CH160" s="131">
        <f t="shared" si="121"/>
        <v>0</v>
      </c>
      <c r="CI160" s="131">
        <f t="shared" si="121"/>
        <v>0</v>
      </c>
      <c r="CJ160" s="131">
        <f t="shared" si="121"/>
        <v>0</v>
      </c>
      <c r="CK160" s="131">
        <f t="shared" si="121"/>
        <v>0</v>
      </c>
      <c r="CL160" s="131">
        <f t="shared" si="121"/>
        <v>0</v>
      </c>
      <c r="CM160" s="131">
        <f t="shared" si="121"/>
        <v>0</v>
      </c>
      <c r="CN160" s="131">
        <f t="shared" si="121"/>
        <v>0</v>
      </c>
      <c r="CO160" s="131">
        <f t="shared" si="121"/>
        <v>0</v>
      </c>
      <c r="CP160" s="131">
        <f t="shared" si="121"/>
        <v>0</v>
      </c>
      <c r="CQ160" s="131">
        <f t="shared" si="121"/>
        <v>0</v>
      </c>
      <c r="CR160" s="131">
        <f t="shared" si="121"/>
        <v>0</v>
      </c>
      <c r="CS160" s="131">
        <f t="shared" si="121"/>
        <v>0</v>
      </c>
      <c r="CT160" s="131">
        <f t="shared" si="121"/>
        <v>0</v>
      </c>
      <c r="CU160" s="131">
        <f t="shared" si="121"/>
        <v>0</v>
      </c>
      <c r="CV160" s="131">
        <f t="shared" si="121"/>
        <v>0</v>
      </c>
      <c r="CW160" s="131">
        <f t="shared" si="121"/>
        <v>0</v>
      </c>
      <c r="CX160" s="131">
        <f t="shared" si="121"/>
        <v>0</v>
      </c>
      <c r="CY160" s="131">
        <f t="shared" si="121"/>
        <v>0</v>
      </c>
      <c r="CZ160" s="131">
        <f t="shared" si="121"/>
        <v>0</v>
      </c>
      <c r="DA160" s="131">
        <f t="shared" si="121"/>
        <v>0</v>
      </c>
      <c r="DB160" s="131">
        <f t="shared" si="121"/>
        <v>0</v>
      </c>
      <c r="DC160" s="131">
        <f t="shared" si="121"/>
        <v>0</v>
      </c>
      <c r="DD160" s="131">
        <f t="shared" si="121"/>
        <v>0</v>
      </c>
      <c r="DE160" s="131">
        <f t="shared" si="121"/>
        <v>0</v>
      </c>
      <c r="DF160" s="131">
        <f t="shared" si="121"/>
        <v>0</v>
      </c>
      <c r="DG160" s="131">
        <f t="shared" si="121"/>
        <v>0</v>
      </c>
      <c r="DH160" s="131">
        <f t="shared" si="121"/>
        <v>0</v>
      </c>
      <c r="DI160" s="131">
        <f t="shared" si="121"/>
        <v>0</v>
      </c>
      <c r="DJ160" s="131">
        <f t="shared" si="121"/>
        <v>0</v>
      </c>
      <c r="DK160" s="131">
        <f t="shared" si="121"/>
        <v>0</v>
      </c>
      <c r="DL160" s="131">
        <f t="shared" si="121"/>
        <v>0</v>
      </c>
    </row>
    <row r="161" spans="1:116" ht="24">
      <c r="A161" s="701"/>
      <c r="B161" s="720" t="s">
        <v>811</v>
      </c>
      <c r="C161" s="721"/>
      <c r="D161" s="721"/>
      <c r="E161" s="721"/>
      <c r="F161" s="722"/>
      <c r="G161" s="327" t="s">
        <v>812</v>
      </c>
      <c r="H161" s="40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/>
      <c r="DB161" s="131"/>
      <c r="DC161" s="131"/>
      <c r="DD161" s="131"/>
      <c r="DE161" s="131"/>
      <c r="DF161" s="131"/>
      <c r="DG161" s="131"/>
      <c r="DH161" s="131"/>
      <c r="DI161" s="131"/>
      <c r="DJ161" s="131"/>
      <c r="DK161" s="131"/>
      <c r="DL161" s="131"/>
    </row>
    <row r="162" spans="1:116" ht="24">
      <c r="A162" s="701"/>
      <c r="B162" s="729" t="s">
        <v>813</v>
      </c>
      <c r="C162" s="730"/>
      <c r="D162" s="730"/>
      <c r="E162" s="730"/>
      <c r="F162" s="731"/>
      <c r="G162" s="402" t="s">
        <v>814</v>
      </c>
      <c r="H162" s="401">
        <v>1</v>
      </c>
      <c r="I162" s="131">
        <f>IF(I163&gt;=90,1,IF(I163&gt;=80,0.8,IF(I163&gt;=70,0.6,IF(I163&gt;=60,0.4,IF(I163&gt;=50,0.2,IF(I163&lt;50,0))))))</f>
        <v>0</v>
      </c>
      <c r="J162" s="131">
        <f t="shared" ref="J162:BU162" si="122">IF(J163&gt;=90,1,IF(J163&gt;=80,0.8,IF(J163&gt;=70,0.6,IF(J163&gt;=60,0.4,IF(J163&gt;=50,0.2,IF(J163&lt;50,0))))))</f>
        <v>0</v>
      </c>
      <c r="K162" s="131">
        <f t="shared" si="122"/>
        <v>0</v>
      </c>
      <c r="L162" s="131">
        <f t="shared" si="122"/>
        <v>0</v>
      </c>
      <c r="M162" s="131">
        <f t="shared" si="122"/>
        <v>0</v>
      </c>
      <c r="N162" s="131">
        <f t="shared" si="122"/>
        <v>0</v>
      </c>
      <c r="O162" s="131">
        <f t="shared" si="122"/>
        <v>0</v>
      </c>
      <c r="P162" s="131">
        <f t="shared" si="122"/>
        <v>0</v>
      </c>
      <c r="Q162" s="131">
        <f t="shared" si="122"/>
        <v>0</v>
      </c>
      <c r="R162" s="131">
        <f t="shared" si="122"/>
        <v>0</v>
      </c>
      <c r="S162" s="131">
        <f t="shared" si="122"/>
        <v>0</v>
      </c>
      <c r="T162" s="131">
        <f t="shared" si="122"/>
        <v>0</v>
      </c>
      <c r="U162" s="131">
        <f t="shared" si="122"/>
        <v>0</v>
      </c>
      <c r="V162" s="131">
        <f t="shared" si="122"/>
        <v>0</v>
      </c>
      <c r="W162" s="131">
        <f t="shared" si="122"/>
        <v>0</v>
      </c>
      <c r="X162" s="131">
        <f t="shared" si="122"/>
        <v>0</v>
      </c>
      <c r="Y162" s="131">
        <f t="shared" si="122"/>
        <v>0</v>
      </c>
      <c r="Z162" s="131">
        <f t="shared" si="122"/>
        <v>0</v>
      </c>
      <c r="AA162" s="131">
        <f t="shared" si="122"/>
        <v>0</v>
      </c>
      <c r="AB162" s="131">
        <f t="shared" si="122"/>
        <v>0</v>
      </c>
      <c r="AC162" s="131">
        <f t="shared" si="122"/>
        <v>0</v>
      </c>
      <c r="AD162" s="131">
        <f t="shared" si="122"/>
        <v>0</v>
      </c>
      <c r="AE162" s="131">
        <f t="shared" si="122"/>
        <v>0</v>
      </c>
      <c r="AF162" s="131">
        <f t="shared" si="122"/>
        <v>0</v>
      </c>
      <c r="AG162" s="131">
        <f t="shared" si="122"/>
        <v>0</v>
      </c>
      <c r="AH162" s="131">
        <f t="shared" si="122"/>
        <v>0</v>
      </c>
      <c r="AI162" s="131">
        <f t="shared" si="122"/>
        <v>0</v>
      </c>
      <c r="AJ162" s="131">
        <f t="shared" si="122"/>
        <v>0</v>
      </c>
      <c r="AK162" s="131">
        <f t="shared" si="122"/>
        <v>0</v>
      </c>
      <c r="AL162" s="131">
        <f t="shared" si="122"/>
        <v>0</v>
      </c>
      <c r="AM162" s="131">
        <f t="shared" si="122"/>
        <v>0</v>
      </c>
      <c r="AN162" s="131">
        <f t="shared" si="122"/>
        <v>0</v>
      </c>
      <c r="AO162" s="131">
        <f t="shared" si="122"/>
        <v>0</v>
      </c>
      <c r="AP162" s="131">
        <f t="shared" si="122"/>
        <v>0</v>
      </c>
      <c r="AQ162" s="131">
        <f t="shared" si="122"/>
        <v>0</v>
      </c>
      <c r="AR162" s="131">
        <f t="shared" si="122"/>
        <v>0</v>
      </c>
      <c r="AS162" s="131">
        <f t="shared" si="122"/>
        <v>0</v>
      </c>
      <c r="AT162" s="131">
        <f t="shared" si="122"/>
        <v>0</v>
      </c>
      <c r="AU162" s="131">
        <f t="shared" si="122"/>
        <v>0</v>
      </c>
      <c r="AV162" s="131">
        <f t="shared" si="122"/>
        <v>0</v>
      </c>
      <c r="AW162" s="131">
        <f t="shared" si="122"/>
        <v>0</v>
      </c>
      <c r="AX162" s="131">
        <f t="shared" si="122"/>
        <v>0</v>
      </c>
      <c r="AY162" s="131">
        <f t="shared" si="122"/>
        <v>0</v>
      </c>
      <c r="AZ162" s="131">
        <f t="shared" si="122"/>
        <v>0</v>
      </c>
      <c r="BA162" s="131">
        <f t="shared" si="122"/>
        <v>0</v>
      </c>
      <c r="BB162" s="131">
        <f t="shared" si="122"/>
        <v>0</v>
      </c>
      <c r="BC162" s="131">
        <f t="shared" si="122"/>
        <v>0</v>
      </c>
      <c r="BD162" s="131">
        <f t="shared" si="122"/>
        <v>0</v>
      </c>
      <c r="BE162" s="131">
        <f t="shared" si="122"/>
        <v>0</v>
      </c>
      <c r="BF162" s="131">
        <f t="shared" si="122"/>
        <v>0</v>
      </c>
      <c r="BG162" s="131">
        <f t="shared" si="122"/>
        <v>0</v>
      </c>
      <c r="BH162" s="131">
        <f t="shared" si="122"/>
        <v>0</v>
      </c>
      <c r="BI162" s="131">
        <f t="shared" si="122"/>
        <v>0</v>
      </c>
      <c r="BJ162" s="131">
        <f t="shared" si="122"/>
        <v>0</v>
      </c>
      <c r="BK162" s="131">
        <f t="shared" si="122"/>
        <v>0</v>
      </c>
      <c r="BL162" s="131">
        <f t="shared" si="122"/>
        <v>0</v>
      </c>
      <c r="BM162" s="131">
        <f t="shared" si="122"/>
        <v>0</v>
      </c>
      <c r="BN162" s="131">
        <f t="shared" si="122"/>
        <v>0</v>
      </c>
      <c r="BO162" s="131">
        <f t="shared" si="122"/>
        <v>0</v>
      </c>
      <c r="BP162" s="131">
        <f t="shared" si="122"/>
        <v>0</v>
      </c>
      <c r="BQ162" s="131">
        <f t="shared" si="122"/>
        <v>0</v>
      </c>
      <c r="BR162" s="131">
        <f t="shared" si="122"/>
        <v>0</v>
      </c>
      <c r="BS162" s="131">
        <f t="shared" si="122"/>
        <v>0</v>
      </c>
      <c r="BT162" s="131">
        <f t="shared" si="122"/>
        <v>0</v>
      </c>
      <c r="BU162" s="131">
        <f t="shared" si="122"/>
        <v>0</v>
      </c>
      <c r="BV162" s="131">
        <f t="shared" ref="BV162:DL162" si="123">IF(BV163&gt;=90,1,IF(BV163&gt;=80,0.8,IF(BV163&gt;=70,0.6,IF(BV163&gt;=60,0.4,IF(BV163&gt;=50,0.2,IF(BV163&lt;50,0))))))</f>
        <v>0</v>
      </c>
      <c r="BW162" s="131">
        <f t="shared" si="123"/>
        <v>0</v>
      </c>
      <c r="BX162" s="131">
        <f t="shared" si="123"/>
        <v>0</v>
      </c>
      <c r="BY162" s="131">
        <f t="shared" si="123"/>
        <v>0</v>
      </c>
      <c r="BZ162" s="131">
        <f t="shared" si="123"/>
        <v>0</v>
      </c>
      <c r="CA162" s="131">
        <f t="shared" si="123"/>
        <v>0</v>
      </c>
      <c r="CB162" s="131">
        <f t="shared" si="123"/>
        <v>0</v>
      </c>
      <c r="CC162" s="131">
        <f t="shared" si="123"/>
        <v>0</v>
      </c>
      <c r="CD162" s="131">
        <f t="shared" si="123"/>
        <v>0</v>
      </c>
      <c r="CE162" s="131">
        <f t="shared" si="123"/>
        <v>0</v>
      </c>
      <c r="CF162" s="131">
        <f t="shared" si="123"/>
        <v>0</v>
      </c>
      <c r="CG162" s="131">
        <f t="shared" si="123"/>
        <v>0</v>
      </c>
      <c r="CH162" s="131">
        <f t="shared" si="123"/>
        <v>0</v>
      </c>
      <c r="CI162" s="131">
        <f t="shared" si="123"/>
        <v>0</v>
      </c>
      <c r="CJ162" s="131">
        <f t="shared" si="123"/>
        <v>0</v>
      </c>
      <c r="CK162" s="131">
        <f t="shared" si="123"/>
        <v>0</v>
      </c>
      <c r="CL162" s="131">
        <f t="shared" si="123"/>
        <v>0</v>
      </c>
      <c r="CM162" s="131">
        <f t="shared" si="123"/>
        <v>0</v>
      </c>
      <c r="CN162" s="131">
        <f t="shared" si="123"/>
        <v>0</v>
      </c>
      <c r="CO162" s="131">
        <f t="shared" si="123"/>
        <v>0</v>
      </c>
      <c r="CP162" s="131">
        <f t="shared" si="123"/>
        <v>0</v>
      </c>
      <c r="CQ162" s="131">
        <f t="shared" si="123"/>
        <v>0</v>
      </c>
      <c r="CR162" s="131">
        <f t="shared" si="123"/>
        <v>0</v>
      </c>
      <c r="CS162" s="131">
        <f t="shared" si="123"/>
        <v>0</v>
      </c>
      <c r="CT162" s="131">
        <f t="shared" si="123"/>
        <v>0</v>
      </c>
      <c r="CU162" s="131">
        <f t="shared" si="123"/>
        <v>0</v>
      </c>
      <c r="CV162" s="131">
        <f t="shared" si="123"/>
        <v>0</v>
      </c>
      <c r="CW162" s="131">
        <f t="shared" si="123"/>
        <v>0</v>
      </c>
      <c r="CX162" s="131">
        <f t="shared" si="123"/>
        <v>0</v>
      </c>
      <c r="CY162" s="131">
        <f t="shared" si="123"/>
        <v>0</v>
      </c>
      <c r="CZ162" s="131">
        <f t="shared" si="123"/>
        <v>0</v>
      </c>
      <c r="DA162" s="131">
        <f t="shared" si="123"/>
        <v>0</v>
      </c>
      <c r="DB162" s="131">
        <f t="shared" si="123"/>
        <v>0</v>
      </c>
      <c r="DC162" s="131">
        <f t="shared" si="123"/>
        <v>0</v>
      </c>
      <c r="DD162" s="131">
        <f t="shared" si="123"/>
        <v>0</v>
      </c>
      <c r="DE162" s="131">
        <f t="shared" si="123"/>
        <v>0</v>
      </c>
      <c r="DF162" s="131">
        <f t="shared" si="123"/>
        <v>0</v>
      </c>
      <c r="DG162" s="131">
        <f t="shared" si="123"/>
        <v>0</v>
      </c>
      <c r="DH162" s="131">
        <f t="shared" si="123"/>
        <v>0</v>
      </c>
      <c r="DI162" s="131">
        <f t="shared" si="123"/>
        <v>0</v>
      </c>
      <c r="DJ162" s="131">
        <f t="shared" si="123"/>
        <v>0</v>
      </c>
      <c r="DK162" s="131">
        <f t="shared" si="123"/>
        <v>0</v>
      </c>
      <c r="DL162" s="131">
        <f t="shared" si="123"/>
        <v>0</v>
      </c>
    </row>
    <row r="163" spans="1:116" ht="24">
      <c r="A163" s="701"/>
      <c r="B163" s="403" t="s">
        <v>815</v>
      </c>
      <c r="C163" s="404"/>
      <c r="D163" s="404"/>
      <c r="E163" s="404"/>
      <c r="F163" s="405"/>
      <c r="G163" s="402" t="s">
        <v>816</v>
      </c>
      <c r="H163" s="401" t="s">
        <v>68</v>
      </c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29"/>
      <c r="W163" s="329"/>
      <c r="X163" s="329"/>
      <c r="Y163" s="329"/>
      <c r="Z163" s="329"/>
      <c r="AA163" s="329"/>
      <c r="AB163" s="329"/>
      <c r="AC163" s="329"/>
      <c r="AD163" s="329"/>
      <c r="AE163" s="329"/>
      <c r="AF163" s="329"/>
      <c r="AG163" s="329"/>
      <c r="AH163" s="329"/>
      <c r="AI163" s="329"/>
      <c r="AJ163" s="329"/>
      <c r="AK163" s="329"/>
      <c r="AL163" s="329"/>
      <c r="AM163" s="329"/>
      <c r="AN163" s="329"/>
      <c r="AO163" s="329"/>
      <c r="AP163" s="329"/>
      <c r="AQ163" s="329"/>
      <c r="AR163" s="329"/>
      <c r="AS163" s="329"/>
      <c r="AT163" s="329"/>
      <c r="AU163" s="329"/>
      <c r="AV163" s="329"/>
      <c r="AW163" s="329"/>
      <c r="AX163" s="329"/>
      <c r="AY163" s="329"/>
      <c r="AZ163" s="329"/>
      <c r="BA163" s="329"/>
      <c r="BB163" s="329"/>
      <c r="BC163" s="329"/>
      <c r="BD163" s="329"/>
      <c r="BE163" s="329"/>
      <c r="BF163" s="329"/>
      <c r="BG163" s="329"/>
      <c r="BH163" s="329"/>
      <c r="BI163" s="329"/>
      <c r="BJ163" s="329"/>
      <c r="BK163" s="329"/>
      <c r="BL163" s="329"/>
      <c r="BM163" s="329"/>
      <c r="BN163" s="329"/>
      <c r="BO163" s="329"/>
      <c r="BP163" s="329"/>
      <c r="BQ163" s="329"/>
      <c r="BR163" s="329"/>
      <c r="BS163" s="329"/>
      <c r="BT163" s="329"/>
      <c r="BU163" s="329"/>
      <c r="BV163" s="329"/>
      <c r="BW163" s="329"/>
      <c r="BX163" s="329"/>
      <c r="BY163" s="329"/>
      <c r="BZ163" s="329"/>
      <c r="CA163" s="329"/>
      <c r="CB163" s="329"/>
      <c r="CC163" s="329"/>
      <c r="CD163" s="329"/>
      <c r="CE163" s="329"/>
      <c r="CF163" s="329"/>
      <c r="CG163" s="329"/>
      <c r="CH163" s="329"/>
      <c r="CI163" s="329"/>
      <c r="CJ163" s="329"/>
      <c r="CK163" s="329"/>
      <c r="CL163" s="329"/>
      <c r="CM163" s="329"/>
      <c r="CN163" s="329"/>
      <c r="CO163" s="329"/>
      <c r="CP163" s="329"/>
      <c r="CQ163" s="329"/>
      <c r="CR163" s="329"/>
      <c r="CS163" s="329"/>
      <c r="CT163" s="329"/>
      <c r="CU163" s="329"/>
      <c r="CV163" s="329"/>
      <c r="CW163" s="329"/>
      <c r="CX163" s="329"/>
      <c r="CY163" s="329"/>
      <c r="CZ163" s="329"/>
      <c r="DA163" s="329"/>
      <c r="DB163" s="329"/>
      <c r="DC163" s="329"/>
      <c r="DD163" s="329"/>
      <c r="DE163" s="329"/>
      <c r="DF163" s="329"/>
      <c r="DG163" s="329"/>
      <c r="DH163" s="329"/>
      <c r="DI163" s="329"/>
      <c r="DJ163" s="329"/>
      <c r="DK163" s="329"/>
      <c r="DL163" s="329"/>
    </row>
    <row r="164" spans="1:116" ht="24">
      <c r="A164" s="701"/>
      <c r="B164" s="729" t="s">
        <v>817</v>
      </c>
      <c r="C164" s="730"/>
      <c r="D164" s="730"/>
      <c r="E164" s="730"/>
      <c r="F164" s="731"/>
      <c r="G164" s="406" t="s">
        <v>818</v>
      </c>
      <c r="H164" s="401">
        <v>1</v>
      </c>
      <c r="I164" s="131">
        <f>IF(I165&gt;=90,1,IF(I165&gt;=80,0.8,IF(I165&gt;=70,0.6,IF(I165&gt;=60,0.4,IF(I165&gt;=50,0.2,IF(I165&lt;50,0))))))</f>
        <v>0</v>
      </c>
      <c r="J164" s="131">
        <f t="shared" ref="J164:BU164" si="124">IF(J165&gt;=90,1,IF(J165&gt;=80,0.8,IF(J165&gt;=70,0.6,IF(J165&gt;=60,0.4,IF(J165&gt;=50,0.2,IF(J165&lt;50,0))))))</f>
        <v>0</v>
      </c>
      <c r="K164" s="131">
        <f t="shared" si="124"/>
        <v>0</v>
      </c>
      <c r="L164" s="131">
        <f t="shared" si="124"/>
        <v>0</v>
      </c>
      <c r="M164" s="131">
        <f t="shared" si="124"/>
        <v>0</v>
      </c>
      <c r="N164" s="131">
        <f t="shared" si="124"/>
        <v>0</v>
      </c>
      <c r="O164" s="131">
        <f t="shared" si="124"/>
        <v>0</v>
      </c>
      <c r="P164" s="131">
        <f t="shared" si="124"/>
        <v>0</v>
      </c>
      <c r="Q164" s="131">
        <f t="shared" si="124"/>
        <v>0</v>
      </c>
      <c r="R164" s="131">
        <f t="shared" si="124"/>
        <v>0</v>
      </c>
      <c r="S164" s="131">
        <f t="shared" si="124"/>
        <v>0</v>
      </c>
      <c r="T164" s="131">
        <f t="shared" si="124"/>
        <v>0</v>
      </c>
      <c r="U164" s="131">
        <f t="shared" si="124"/>
        <v>0</v>
      </c>
      <c r="V164" s="131">
        <f t="shared" si="124"/>
        <v>0</v>
      </c>
      <c r="W164" s="131">
        <f t="shared" si="124"/>
        <v>0</v>
      </c>
      <c r="X164" s="131">
        <f t="shared" si="124"/>
        <v>0</v>
      </c>
      <c r="Y164" s="131">
        <f t="shared" si="124"/>
        <v>0</v>
      </c>
      <c r="Z164" s="131">
        <f t="shared" si="124"/>
        <v>0</v>
      </c>
      <c r="AA164" s="131">
        <f t="shared" si="124"/>
        <v>0</v>
      </c>
      <c r="AB164" s="131">
        <f t="shared" si="124"/>
        <v>0</v>
      </c>
      <c r="AC164" s="131">
        <f t="shared" si="124"/>
        <v>0</v>
      </c>
      <c r="AD164" s="131">
        <f t="shared" si="124"/>
        <v>0</v>
      </c>
      <c r="AE164" s="131">
        <f t="shared" si="124"/>
        <v>0</v>
      </c>
      <c r="AF164" s="131">
        <f t="shared" si="124"/>
        <v>0</v>
      </c>
      <c r="AG164" s="131">
        <f t="shared" si="124"/>
        <v>0</v>
      </c>
      <c r="AH164" s="131">
        <f t="shared" si="124"/>
        <v>0</v>
      </c>
      <c r="AI164" s="131">
        <f t="shared" si="124"/>
        <v>0</v>
      </c>
      <c r="AJ164" s="131">
        <f t="shared" si="124"/>
        <v>0</v>
      </c>
      <c r="AK164" s="131">
        <f t="shared" si="124"/>
        <v>0</v>
      </c>
      <c r="AL164" s="131">
        <f t="shared" si="124"/>
        <v>0</v>
      </c>
      <c r="AM164" s="131">
        <f t="shared" si="124"/>
        <v>0</v>
      </c>
      <c r="AN164" s="131">
        <f t="shared" si="124"/>
        <v>0</v>
      </c>
      <c r="AO164" s="131">
        <f t="shared" si="124"/>
        <v>0</v>
      </c>
      <c r="AP164" s="131">
        <f t="shared" si="124"/>
        <v>0</v>
      </c>
      <c r="AQ164" s="131">
        <f t="shared" si="124"/>
        <v>0</v>
      </c>
      <c r="AR164" s="131">
        <f t="shared" si="124"/>
        <v>0</v>
      </c>
      <c r="AS164" s="131">
        <f t="shared" si="124"/>
        <v>0</v>
      </c>
      <c r="AT164" s="131">
        <f t="shared" si="124"/>
        <v>0</v>
      </c>
      <c r="AU164" s="131">
        <f t="shared" si="124"/>
        <v>0</v>
      </c>
      <c r="AV164" s="131">
        <f t="shared" si="124"/>
        <v>0</v>
      </c>
      <c r="AW164" s="131">
        <f t="shared" si="124"/>
        <v>0</v>
      </c>
      <c r="AX164" s="131">
        <f t="shared" si="124"/>
        <v>0</v>
      </c>
      <c r="AY164" s="131">
        <f t="shared" si="124"/>
        <v>0</v>
      </c>
      <c r="AZ164" s="131">
        <f t="shared" si="124"/>
        <v>0</v>
      </c>
      <c r="BA164" s="131">
        <f t="shared" si="124"/>
        <v>0</v>
      </c>
      <c r="BB164" s="131">
        <f t="shared" si="124"/>
        <v>0</v>
      </c>
      <c r="BC164" s="131">
        <f t="shared" si="124"/>
        <v>0</v>
      </c>
      <c r="BD164" s="131">
        <f t="shared" si="124"/>
        <v>0</v>
      </c>
      <c r="BE164" s="131">
        <f t="shared" si="124"/>
        <v>0</v>
      </c>
      <c r="BF164" s="131">
        <f t="shared" si="124"/>
        <v>0</v>
      </c>
      <c r="BG164" s="131">
        <f t="shared" si="124"/>
        <v>0</v>
      </c>
      <c r="BH164" s="131">
        <f t="shared" si="124"/>
        <v>0</v>
      </c>
      <c r="BI164" s="131">
        <f t="shared" si="124"/>
        <v>0</v>
      </c>
      <c r="BJ164" s="131">
        <f t="shared" si="124"/>
        <v>0</v>
      </c>
      <c r="BK164" s="131">
        <f t="shared" si="124"/>
        <v>0</v>
      </c>
      <c r="BL164" s="131">
        <f t="shared" si="124"/>
        <v>0</v>
      </c>
      <c r="BM164" s="131">
        <f t="shared" si="124"/>
        <v>0</v>
      </c>
      <c r="BN164" s="131">
        <f t="shared" si="124"/>
        <v>0</v>
      </c>
      <c r="BO164" s="131">
        <f t="shared" si="124"/>
        <v>0</v>
      </c>
      <c r="BP164" s="131">
        <f t="shared" si="124"/>
        <v>0</v>
      </c>
      <c r="BQ164" s="131">
        <f t="shared" si="124"/>
        <v>0</v>
      </c>
      <c r="BR164" s="131">
        <f t="shared" si="124"/>
        <v>0</v>
      </c>
      <c r="BS164" s="131">
        <f t="shared" si="124"/>
        <v>0</v>
      </c>
      <c r="BT164" s="131">
        <f t="shared" si="124"/>
        <v>0</v>
      </c>
      <c r="BU164" s="131">
        <f t="shared" si="124"/>
        <v>0</v>
      </c>
      <c r="BV164" s="131">
        <f t="shared" ref="BV164:DL164" si="125">IF(BV165&gt;=90,1,IF(BV165&gt;=80,0.8,IF(BV165&gt;=70,0.6,IF(BV165&gt;=60,0.4,IF(BV165&gt;=50,0.2,IF(BV165&lt;50,0))))))</f>
        <v>0</v>
      </c>
      <c r="BW164" s="131">
        <f t="shared" si="125"/>
        <v>0</v>
      </c>
      <c r="BX164" s="131">
        <f t="shared" si="125"/>
        <v>0</v>
      </c>
      <c r="BY164" s="131">
        <f t="shared" si="125"/>
        <v>0</v>
      </c>
      <c r="BZ164" s="131">
        <f t="shared" si="125"/>
        <v>0</v>
      </c>
      <c r="CA164" s="131">
        <f t="shared" si="125"/>
        <v>0</v>
      </c>
      <c r="CB164" s="131">
        <f t="shared" si="125"/>
        <v>0</v>
      </c>
      <c r="CC164" s="131">
        <f t="shared" si="125"/>
        <v>0</v>
      </c>
      <c r="CD164" s="131">
        <f t="shared" si="125"/>
        <v>0</v>
      </c>
      <c r="CE164" s="131">
        <f t="shared" si="125"/>
        <v>0</v>
      </c>
      <c r="CF164" s="131">
        <f t="shared" si="125"/>
        <v>0</v>
      </c>
      <c r="CG164" s="131">
        <f t="shared" si="125"/>
        <v>0</v>
      </c>
      <c r="CH164" s="131">
        <f t="shared" si="125"/>
        <v>0</v>
      </c>
      <c r="CI164" s="131">
        <f t="shared" si="125"/>
        <v>0</v>
      </c>
      <c r="CJ164" s="131">
        <f t="shared" si="125"/>
        <v>0</v>
      </c>
      <c r="CK164" s="131">
        <f t="shared" si="125"/>
        <v>0</v>
      </c>
      <c r="CL164" s="131">
        <f t="shared" si="125"/>
        <v>0</v>
      </c>
      <c r="CM164" s="131">
        <f t="shared" si="125"/>
        <v>0</v>
      </c>
      <c r="CN164" s="131">
        <f t="shared" si="125"/>
        <v>0</v>
      </c>
      <c r="CO164" s="131">
        <f t="shared" si="125"/>
        <v>0</v>
      </c>
      <c r="CP164" s="131">
        <f t="shared" si="125"/>
        <v>0</v>
      </c>
      <c r="CQ164" s="131">
        <f t="shared" si="125"/>
        <v>0</v>
      </c>
      <c r="CR164" s="131">
        <f t="shared" si="125"/>
        <v>0</v>
      </c>
      <c r="CS164" s="131">
        <f t="shared" si="125"/>
        <v>0</v>
      </c>
      <c r="CT164" s="131">
        <f t="shared" si="125"/>
        <v>0</v>
      </c>
      <c r="CU164" s="131">
        <f t="shared" si="125"/>
        <v>0</v>
      </c>
      <c r="CV164" s="131">
        <f t="shared" si="125"/>
        <v>0</v>
      </c>
      <c r="CW164" s="131">
        <f t="shared" si="125"/>
        <v>0</v>
      </c>
      <c r="CX164" s="131">
        <f t="shared" si="125"/>
        <v>0</v>
      </c>
      <c r="CY164" s="131">
        <f t="shared" si="125"/>
        <v>0</v>
      </c>
      <c r="CZ164" s="131">
        <f t="shared" si="125"/>
        <v>0</v>
      </c>
      <c r="DA164" s="131">
        <f t="shared" si="125"/>
        <v>0</v>
      </c>
      <c r="DB164" s="131">
        <f t="shared" si="125"/>
        <v>0</v>
      </c>
      <c r="DC164" s="131">
        <f t="shared" si="125"/>
        <v>0</v>
      </c>
      <c r="DD164" s="131">
        <f t="shared" si="125"/>
        <v>0</v>
      </c>
      <c r="DE164" s="131">
        <f t="shared" si="125"/>
        <v>0</v>
      </c>
      <c r="DF164" s="131">
        <f t="shared" si="125"/>
        <v>0</v>
      </c>
      <c r="DG164" s="131">
        <f t="shared" si="125"/>
        <v>0</v>
      </c>
      <c r="DH164" s="131">
        <f t="shared" si="125"/>
        <v>0</v>
      </c>
      <c r="DI164" s="131">
        <f t="shared" si="125"/>
        <v>0</v>
      </c>
      <c r="DJ164" s="131">
        <f t="shared" si="125"/>
        <v>0</v>
      </c>
      <c r="DK164" s="131">
        <f t="shared" si="125"/>
        <v>0</v>
      </c>
      <c r="DL164" s="131">
        <f t="shared" si="125"/>
        <v>0</v>
      </c>
    </row>
    <row r="165" spans="1:116" ht="24">
      <c r="A165" s="701"/>
      <c r="B165" s="403" t="s">
        <v>819</v>
      </c>
      <c r="C165" s="404"/>
      <c r="D165" s="404"/>
      <c r="E165" s="404"/>
      <c r="F165" s="405"/>
      <c r="G165" s="406" t="s">
        <v>820</v>
      </c>
      <c r="H165" s="401" t="s">
        <v>68</v>
      </c>
      <c r="I165" s="329"/>
      <c r="J165" s="329"/>
      <c r="K165" s="329"/>
      <c r="L165" s="329"/>
      <c r="M165" s="329"/>
      <c r="N165" s="329"/>
      <c r="O165" s="329"/>
      <c r="P165" s="329"/>
      <c r="Q165" s="329"/>
      <c r="R165" s="329"/>
      <c r="S165" s="329"/>
      <c r="T165" s="329"/>
      <c r="U165" s="329"/>
      <c r="V165" s="329"/>
      <c r="W165" s="329"/>
      <c r="X165" s="329"/>
      <c r="Y165" s="329"/>
      <c r="Z165" s="329"/>
      <c r="AA165" s="329"/>
      <c r="AB165" s="329"/>
      <c r="AC165" s="329"/>
      <c r="AD165" s="329"/>
      <c r="AE165" s="329"/>
      <c r="AF165" s="329"/>
      <c r="AG165" s="329"/>
      <c r="AH165" s="329"/>
      <c r="AI165" s="329"/>
      <c r="AJ165" s="329"/>
      <c r="AK165" s="329"/>
      <c r="AL165" s="329"/>
      <c r="AM165" s="329"/>
      <c r="AN165" s="329"/>
      <c r="AO165" s="329"/>
      <c r="AP165" s="329"/>
      <c r="AQ165" s="329"/>
      <c r="AR165" s="329"/>
      <c r="AS165" s="329"/>
      <c r="AT165" s="329"/>
      <c r="AU165" s="329"/>
      <c r="AV165" s="329"/>
      <c r="AW165" s="329"/>
      <c r="AX165" s="329"/>
      <c r="AY165" s="329"/>
      <c r="AZ165" s="329"/>
      <c r="BA165" s="329"/>
      <c r="BB165" s="329"/>
      <c r="BC165" s="329"/>
      <c r="BD165" s="329"/>
      <c r="BE165" s="329"/>
      <c r="BF165" s="329"/>
      <c r="BG165" s="329"/>
      <c r="BH165" s="329"/>
      <c r="BI165" s="329"/>
      <c r="BJ165" s="329"/>
      <c r="BK165" s="329"/>
      <c r="BL165" s="329"/>
      <c r="BM165" s="329"/>
      <c r="BN165" s="329"/>
      <c r="BO165" s="329"/>
      <c r="BP165" s="329"/>
      <c r="BQ165" s="329"/>
      <c r="BR165" s="329"/>
      <c r="BS165" s="329"/>
      <c r="BT165" s="329"/>
      <c r="BU165" s="329"/>
      <c r="BV165" s="329"/>
      <c r="BW165" s="329"/>
      <c r="BX165" s="329"/>
      <c r="BY165" s="329"/>
      <c r="BZ165" s="329"/>
      <c r="CA165" s="329"/>
      <c r="CB165" s="329"/>
      <c r="CC165" s="329"/>
      <c r="CD165" s="329"/>
      <c r="CE165" s="329"/>
      <c r="CF165" s="329"/>
      <c r="CG165" s="329"/>
      <c r="CH165" s="329"/>
      <c r="CI165" s="329"/>
      <c r="CJ165" s="329"/>
      <c r="CK165" s="329"/>
      <c r="CL165" s="329"/>
      <c r="CM165" s="329"/>
      <c r="CN165" s="329"/>
      <c r="CO165" s="329"/>
      <c r="CP165" s="329"/>
      <c r="CQ165" s="329"/>
      <c r="CR165" s="329"/>
      <c r="CS165" s="329"/>
      <c r="CT165" s="329"/>
      <c r="CU165" s="329"/>
      <c r="CV165" s="329"/>
      <c r="CW165" s="329"/>
      <c r="CX165" s="329"/>
      <c r="CY165" s="329"/>
      <c r="CZ165" s="329"/>
      <c r="DA165" s="329"/>
      <c r="DB165" s="329"/>
      <c r="DC165" s="329"/>
      <c r="DD165" s="329"/>
      <c r="DE165" s="329"/>
      <c r="DF165" s="329"/>
      <c r="DG165" s="329"/>
      <c r="DH165" s="329"/>
      <c r="DI165" s="329"/>
      <c r="DJ165" s="329"/>
      <c r="DK165" s="329"/>
      <c r="DL165" s="329"/>
    </row>
    <row r="166" spans="1:116" ht="24">
      <c r="A166" s="701"/>
      <c r="B166" s="729" t="s">
        <v>821</v>
      </c>
      <c r="C166" s="730"/>
      <c r="D166" s="730"/>
      <c r="E166" s="730"/>
      <c r="F166" s="731"/>
      <c r="G166" s="406" t="s">
        <v>822</v>
      </c>
      <c r="H166" s="401">
        <v>1</v>
      </c>
      <c r="I166" s="131">
        <f>IF(I167&gt;=90,1,IF(I167&gt;=80,0.8,IF(I167&gt;=70,0.6,IF(I167&gt;=60,0.4,IF(I167&gt;=50,0.2,IF(I167&lt;50,0))))))</f>
        <v>0</v>
      </c>
      <c r="J166" s="131">
        <f t="shared" ref="J166:BU166" si="126">IF(J167&gt;=90,1,IF(J167&gt;=80,0.8,IF(J167&gt;=70,0.6,IF(J167&gt;=60,0.4,IF(J167&gt;=50,0.2,IF(J167&lt;50,0))))))</f>
        <v>0</v>
      </c>
      <c r="K166" s="131">
        <f t="shared" si="126"/>
        <v>0</v>
      </c>
      <c r="L166" s="131">
        <f t="shared" si="126"/>
        <v>0</v>
      </c>
      <c r="M166" s="131">
        <f t="shared" si="126"/>
        <v>0</v>
      </c>
      <c r="N166" s="131">
        <f t="shared" si="126"/>
        <v>0</v>
      </c>
      <c r="O166" s="131">
        <f t="shared" si="126"/>
        <v>0</v>
      </c>
      <c r="P166" s="131">
        <f t="shared" si="126"/>
        <v>0</v>
      </c>
      <c r="Q166" s="131">
        <f t="shared" si="126"/>
        <v>0</v>
      </c>
      <c r="R166" s="131">
        <f t="shared" si="126"/>
        <v>0</v>
      </c>
      <c r="S166" s="131">
        <f t="shared" si="126"/>
        <v>0</v>
      </c>
      <c r="T166" s="131">
        <f t="shared" si="126"/>
        <v>0</v>
      </c>
      <c r="U166" s="131">
        <f t="shared" si="126"/>
        <v>0</v>
      </c>
      <c r="V166" s="131">
        <f t="shared" si="126"/>
        <v>0</v>
      </c>
      <c r="W166" s="131">
        <f t="shared" si="126"/>
        <v>0</v>
      </c>
      <c r="X166" s="131">
        <f t="shared" si="126"/>
        <v>0</v>
      </c>
      <c r="Y166" s="131">
        <f t="shared" si="126"/>
        <v>0</v>
      </c>
      <c r="Z166" s="131">
        <f t="shared" si="126"/>
        <v>0</v>
      </c>
      <c r="AA166" s="131">
        <f t="shared" si="126"/>
        <v>0</v>
      </c>
      <c r="AB166" s="131">
        <f t="shared" si="126"/>
        <v>0</v>
      </c>
      <c r="AC166" s="131">
        <f t="shared" si="126"/>
        <v>0</v>
      </c>
      <c r="AD166" s="131">
        <f t="shared" si="126"/>
        <v>0</v>
      </c>
      <c r="AE166" s="131">
        <f t="shared" si="126"/>
        <v>0</v>
      </c>
      <c r="AF166" s="131">
        <f t="shared" si="126"/>
        <v>0</v>
      </c>
      <c r="AG166" s="131">
        <f t="shared" si="126"/>
        <v>0</v>
      </c>
      <c r="AH166" s="131">
        <f t="shared" si="126"/>
        <v>0</v>
      </c>
      <c r="AI166" s="131">
        <f t="shared" si="126"/>
        <v>0</v>
      </c>
      <c r="AJ166" s="131">
        <f t="shared" si="126"/>
        <v>0</v>
      </c>
      <c r="AK166" s="131">
        <f t="shared" si="126"/>
        <v>0</v>
      </c>
      <c r="AL166" s="131">
        <f t="shared" si="126"/>
        <v>0</v>
      </c>
      <c r="AM166" s="131">
        <f t="shared" si="126"/>
        <v>0</v>
      </c>
      <c r="AN166" s="131">
        <f t="shared" si="126"/>
        <v>0</v>
      </c>
      <c r="AO166" s="131">
        <f t="shared" si="126"/>
        <v>0</v>
      </c>
      <c r="AP166" s="131">
        <f t="shared" si="126"/>
        <v>0</v>
      </c>
      <c r="AQ166" s="131">
        <f t="shared" si="126"/>
        <v>0</v>
      </c>
      <c r="AR166" s="131">
        <f t="shared" si="126"/>
        <v>0</v>
      </c>
      <c r="AS166" s="131">
        <f t="shared" si="126"/>
        <v>0</v>
      </c>
      <c r="AT166" s="131">
        <f t="shared" si="126"/>
        <v>0</v>
      </c>
      <c r="AU166" s="131">
        <f t="shared" si="126"/>
        <v>0</v>
      </c>
      <c r="AV166" s="131">
        <f t="shared" si="126"/>
        <v>0</v>
      </c>
      <c r="AW166" s="131">
        <f t="shared" si="126"/>
        <v>0</v>
      </c>
      <c r="AX166" s="131">
        <f t="shared" si="126"/>
        <v>0</v>
      </c>
      <c r="AY166" s="131">
        <f t="shared" si="126"/>
        <v>0</v>
      </c>
      <c r="AZ166" s="131">
        <f t="shared" si="126"/>
        <v>0</v>
      </c>
      <c r="BA166" s="131">
        <f t="shared" si="126"/>
        <v>0</v>
      </c>
      <c r="BB166" s="131">
        <f t="shared" si="126"/>
        <v>0</v>
      </c>
      <c r="BC166" s="131">
        <f t="shared" si="126"/>
        <v>0</v>
      </c>
      <c r="BD166" s="131">
        <f t="shared" si="126"/>
        <v>0</v>
      </c>
      <c r="BE166" s="131">
        <f t="shared" si="126"/>
        <v>0</v>
      </c>
      <c r="BF166" s="131">
        <f t="shared" si="126"/>
        <v>0</v>
      </c>
      <c r="BG166" s="131">
        <f t="shared" si="126"/>
        <v>0</v>
      </c>
      <c r="BH166" s="131">
        <f t="shared" si="126"/>
        <v>0</v>
      </c>
      <c r="BI166" s="131">
        <f t="shared" si="126"/>
        <v>0</v>
      </c>
      <c r="BJ166" s="131">
        <f t="shared" si="126"/>
        <v>0</v>
      </c>
      <c r="BK166" s="131">
        <f t="shared" si="126"/>
        <v>0</v>
      </c>
      <c r="BL166" s="131">
        <f t="shared" si="126"/>
        <v>0</v>
      </c>
      <c r="BM166" s="131">
        <f t="shared" si="126"/>
        <v>0</v>
      </c>
      <c r="BN166" s="131">
        <f t="shared" si="126"/>
        <v>0</v>
      </c>
      <c r="BO166" s="131">
        <f t="shared" si="126"/>
        <v>0</v>
      </c>
      <c r="BP166" s="131">
        <f t="shared" si="126"/>
        <v>0</v>
      </c>
      <c r="BQ166" s="131">
        <f t="shared" si="126"/>
        <v>0</v>
      </c>
      <c r="BR166" s="131">
        <f t="shared" si="126"/>
        <v>0</v>
      </c>
      <c r="BS166" s="131">
        <f t="shared" si="126"/>
        <v>0</v>
      </c>
      <c r="BT166" s="131">
        <f t="shared" si="126"/>
        <v>0</v>
      </c>
      <c r="BU166" s="131">
        <f t="shared" si="126"/>
        <v>0</v>
      </c>
      <c r="BV166" s="131">
        <f t="shared" ref="BV166:DL166" si="127">IF(BV167&gt;=90,1,IF(BV167&gt;=80,0.8,IF(BV167&gt;=70,0.6,IF(BV167&gt;=60,0.4,IF(BV167&gt;=50,0.2,IF(BV167&lt;50,0))))))</f>
        <v>0</v>
      </c>
      <c r="BW166" s="131">
        <f t="shared" si="127"/>
        <v>0</v>
      </c>
      <c r="BX166" s="131">
        <f t="shared" si="127"/>
        <v>0</v>
      </c>
      <c r="BY166" s="131">
        <f t="shared" si="127"/>
        <v>0</v>
      </c>
      <c r="BZ166" s="131">
        <f t="shared" si="127"/>
        <v>0</v>
      </c>
      <c r="CA166" s="131">
        <f t="shared" si="127"/>
        <v>0</v>
      </c>
      <c r="CB166" s="131">
        <f t="shared" si="127"/>
        <v>0</v>
      </c>
      <c r="CC166" s="131">
        <f t="shared" si="127"/>
        <v>0</v>
      </c>
      <c r="CD166" s="131">
        <f t="shared" si="127"/>
        <v>0</v>
      </c>
      <c r="CE166" s="131">
        <f t="shared" si="127"/>
        <v>0</v>
      </c>
      <c r="CF166" s="131">
        <f t="shared" si="127"/>
        <v>0</v>
      </c>
      <c r="CG166" s="131">
        <f t="shared" si="127"/>
        <v>0</v>
      </c>
      <c r="CH166" s="131">
        <f t="shared" si="127"/>
        <v>0</v>
      </c>
      <c r="CI166" s="131">
        <f t="shared" si="127"/>
        <v>0</v>
      </c>
      <c r="CJ166" s="131">
        <f t="shared" si="127"/>
        <v>0</v>
      </c>
      <c r="CK166" s="131">
        <f t="shared" si="127"/>
        <v>0</v>
      </c>
      <c r="CL166" s="131">
        <f t="shared" si="127"/>
        <v>0</v>
      </c>
      <c r="CM166" s="131">
        <f t="shared" si="127"/>
        <v>0</v>
      </c>
      <c r="CN166" s="131">
        <f t="shared" si="127"/>
        <v>0</v>
      </c>
      <c r="CO166" s="131">
        <f t="shared" si="127"/>
        <v>0</v>
      </c>
      <c r="CP166" s="131">
        <f t="shared" si="127"/>
        <v>0</v>
      </c>
      <c r="CQ166" s="131">
        <f t="shared" si="127"/>
        <v>0</v>
      </c>
      <c r="CR166" s="131">
        <f t="shared" si="127"/>
        <v>0</v>
      </c>
      <c r="CS166" s="131">
        <f t="shared" si="127"/>
        <v>0</v>
      </c>
      <c r="CT166" s="131">
        <f t="shared" si="127"/>
        <v>0</v>
      </c>
      <c r="CU166" s="131">
        <f t="shared" si="127"/>
        <v>0</v>
      </c>
      <c r="CV166" s="131">
        <f t="shared" si="127"/>
        <v>0</v>
      </c>
      <c r="CW166" s="131">
        <f t="shared" si="127"/>
        <v>0</v>
      </c>
      <c r="CX166" s="131">
        <f t="shared" si="127"/>
        <v>0</v>
      </c>
      <c r="CY166" s="131">
        <f t="shared" si="127"/>
        <v>0</v>
      </c>
      <c r="CZ166" s="131">
        <f t="shared" si="127"/>
        <v>0</v>
      </c>
      <c r="DA166" s="131">
        <f t="shared" si="127"/>
        <v>0</v>
      </c>
      <c r="DB166" s="131">
        <f t="shared" si="127"/>
        <v>0</v>
      </c>
      <c r="DC166" s="131">
        <f t="shared" si="127"/>
        <v>0</v>
      </c>
      <c r="DD166" s="131">
        <f t="shared" si="127"/>
        <v>0</v>
      </c>
      <c r="DE166" s="131">
        <f t="shared" si="127"/>
        <v>0</v>
      </c>
      <c r="DF166" s="131">
        <f t="shared" si="127"/>
        <v>0</v>
      </c>
      <c r="DG166" s="131">
        <f t="shared" si="127"/>
        <v>0</v>
      </c>
      <c r="DH166" s="131">
        <f t="shared" si="127"/>
        <v>0</v>
      </c>
      <c r="DI166" s="131">
        <f t="shared" si="127"/>
        <v>0</v>
      </c>
      <c r="DJ166" s="131">
        <f t="shared" si="127"/>
        <v>0</v>
      </c>
      <c r="DK166" s="131">
        <f t="shared" si="127"/>
        <v>0</v>
      </c>
      <c r="DL166" s="131">
        <f t="shared" si="127"/>
        <v>0</v>
      </c>
    </row>
    <row r="167" spans="1:116" ht="24">
      <c r="A167" s="701"/>
      <c r="B167" s="403" t="s">
        <v>823</v>
      </c>
      <c r="C167" s="404"/>
      <c r="D167" s="404"/>
      <c r="E167" s="404"/>
      <c r="F167" s="405"/>
      <c r="G167" s="406" t="s">
        <v>824</v>
      </c>
      <c r="H167" s="401" t="s">
        <v>68</v>
      </c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29"/>
      <c r="AC167" s="329"/>
      <c r="AD167" s="329"/>
      <c r="AE167" s="329"/>
      <c r="AF167" s="329"/>
      <c r="AG167" s="329"/>
      <c r="AH167" s="329"/>
      <c r="AI167" s="329"/>
      <c r="AJ167" s="329"/>
      <c r="AK167" s="329"/>
      <c r="AL167" s="329"/>
      <c r="AM167" s="329"/>
      <c r="AN167" s="329"/>
      <c r="AO167" s="329"/>
      <c r="AP167" s="329"/>
      <c r="AQ167" s="329"/>
      <c r="AR167" s="329"/>
      <c r="AS167" s="329"/>
      <c r="AT167" s="329"/>
      <c r="AU167" s="329"/>
      <c r="AV167" s="329"/>
      <c r="AW167" s="329"/>
      <c r="AX167" s="329"/>
      <c r="AY167" s="329"/>
      <c r="AZ167" s="329"/>
      <c r="BA167" s="329"/>
      <c r="BB167" s="329"/>
      <c r="BC167" s="329"/>
      <c r="BD167" s="329"/>
      <c r="BE167" s="329"/>
      <c r="BF167" s="329"/>
      <c r="BG167" s="329"/>
      <c r="BH167" s="329"/>
      <c r="BI167" s="329"/>
      <c r="BJ167" s="329"/>
      <c r="BK167" s="329"/>
      <c r="BL167" s="329"/>
      <c r="BM167" s="329"/>
      <c r="BN167" s="329"/>
      <c r="BO167" s="329"/>
      <c r="BP167" s="329"/>
      <c r="BQ167" s="329"/>
      <c r="BR167" s="329"/>
      <c r="BS167" s="329"/>
      <c r="BT167" s="329"/>
      <c r="BU167" s="329"/>
      <c r="BV167" s="329"/>
      <c r="BW167" s="329"/>
      <c r="BX167" s="329"/>
      <c r="BY167" s="329"/>
      <c r="BZ167" s="329"/>
      <c r="CA167" s="329"/>
      <c r="CB167" s="329"/>
      <c r="CC167" s="329"/>
      <c r="CD167" s="329"/>
      <c r="CE167" s="329"/>
      <c r="CF167" s="329"/>
      <c r="CG167" s="329"/>
      <c r="CH167" s="329"/>
      <c r="CI167" s="329"/>
      <c r="CJ167" s="329"/>
      <c r="CK167" s="329"/>
      <c r="CL167" s="329"/>
      <c r="CM167" s="329"/>
      <c r="CN167" s="329"/>
      <c r="CO167" s="329"/>
      <c r="CP167" s="329"/>
      <c r="CQ167" s="329"/>
      <c r="CR167" s="329"/>
      <c r="CS167" s="329"/>
      <c r="CT167" s="329"/>
      <c r="CU167" s="329"/>
      <c r="CV167" s="329"/>
      <c r="CW167" s="329"/>
      <c r="CX167" s="329"/>
      <c r="CY167" s="329"/>
      <c r="CZ167" s="329"/>
      <c r="DA167" s="329"/>
      <c r="DB167" s="329"/>
      <c r="DC167" s="329"/>
      <c r="DD167" s="329"/>
      <c r="DE167" s="329"/>
      <c r="DF167" s="329"/>
      <c r="DG167" s="329"/>
      <c r="DH167" s="329"/>
      <c r="DI167" s="329"/>
      <c r="DJ167" s="329"/>
      <c r="DK167" s="329"/>
      <c r="DL167" s="329"/>
    </row>
    <row r="168" spans="1:116" ht="24">
      <c r="A168" s="701"/>
      <c r="B168" s="729" t="s">
        <v>825</v>
      </c>
      <c r="C168" s="730"/>
      <c r="D168" s="730"/>
      <c r="E168" s="730"/>
      <c r="F168" s="731"/>
      <c r="G168" s="406" t="s">
        <v>826</v>
      </c>
      <c r="H168" s="401">
        <v>1</v>
      </c>
      <c r="I168" s="131">
        <f>IF(I169&gt;=90,1,IF(I169&gt;=80,0.8,IF(I169&gt;=70,0.6,IF(I169&gt;=60,0.4,IF(I169&gt;=50,0.2,IF(I169&lt;50,0))))))</f>
        <v>0</v>
      </c>
      <c r="J168" s="131">
        <f t="shared" ref="J168:BU168" si="128">IF(J169&gt;=90,1,IF(J169&gt;=80,0.8,IF(J169&gt;=70,0.6,IF(J169&gt;=60,0.4,IF(J169&gt;=50,0.2,IF(J169&lt;50,0))))))</f>
        <v>0</v>
      </c>
      <c r="K168" s="131">
        <f t="shared" si="128"/>
        <v>0</v>
      </c>
      <c r="L168" s="131">
        <f t="shared" si="128"/>
        <v>0</v>
      </c>
      <c r="M168" s="131">
        <f t="shared" si="128"/>
        <v>0</v>
      </c>
      <c r="N168" s="131">
        <f t="shared" si="128"/>
        <v>0</v>
      </c>
      <c r="O168" s="131">
        <f t="shared" si="128"/>
        <v>0</v>
      </c>
      <c r="P168" s="131">
        <f t="shared" si="128"/>
        <v>0</v>
      </c>
      <c r="Q168" s="131">
        <f t="shared" si="128"/>
        <v>0</v>
      </c>
      <c r="R168" s="131">
        <f t="shared" si="128"/>
        <v>0</v>
      </c>
      <c r="S168" s="131">
        <f t="shared" si="128"/>
        <v>0</v>
      </c>
      <c r="T168" s="131">
        <f t="shared" si="128"/>
        <v>0</v>
      </c>
      <c r="U168" s="131">
        <f t="shared" si="128"/>
        <v>0</v>
      </c>
      <c r="V168" s="131">
        <f t="shared" si="128"/>
        <v>0</v>
      </c>
      <c r="W168" s="131">
        <f t="shared" si="128"/>
        <v>0</v>
      </c>
      <c r="X168" s="131">
        <f t="shared" si="128"/>
        <v>0</v>
      </c>
      <c r="Y168" s="131">
        <f t="shared" si="128"/>
        <v>0</v>
      </c>
      <c r="Z168" s="131">
        <f t="shared" si="128"/>
        <v>0</v>
      </c>
      <c r="AA168" s="131">
        <f t="shared" si="128"/>
        <v>0</v>
      </c>
      <c r="AB168" s="131">
        <f t="shared" si="128"/>
        <v>0</v>
      </c>
      <c r="AC168" s="131">
        <f t="shared" si="128"/>
        <v>0</v>
      </c>
      <c r="AD168" s="131">
        <f t="shared" si="128"/>
        <v>0</v>
      </c>
      <c r="AE168" s="131">
        <f t="shared" si="128"/>
        <v>0</v>
      </c>
      <c r="AF168" s="131">
        <f t="shared" si="128"/>
        <v>0</v>
      </c>
      <c r="AG168" s="131">
        <f t="shared" si="128"/>
        <v>0</v>
      </c>
      <c r="AH168" s="131">
        <f t="shared" si="128"/>
        <v>0</v>
      </c>
      <c r="AI168" s="131">
        <f t="shared" si="128"/>
        <v>0</v>
      </c>
      <c r="AJ168" s="131">
        <f t="shared" si="128"/>
        <v>0</v>
      </c>
      <c r="AK168" s="131">
        <f t="shared" si="128"/>
        <v>0</v>
      </c>
      <c r="AL168" s="131">
        <f t="shared" si="128"/>
        <v>0</v>
      </c>
      <c r="AM168" s="131">
        <f t="shared" si="128"/>
        <v>0</v>
      </c>
      <c r="AN168" s="131">
        <f t="shared" si="128"/>
        <v>0</v>
      </c>
      <c r="AO168" s="131">
        <f t="shared" si="128"/>
        <v>0</v>
      </c>
      <c r="AP168" s="131">
        <f t="shared" si="128"/>
        <v>0</v>
      </c>
      <c r="AQ168" s="131">
        <f t="shared" si="128"/>
        <v>0</v>
      </c>
      <c r="AR168" s="131">
        <f t="shared" si="128"/>
        <v>0</v>
      </c>
      <c r="AS168" s="131">
        <f t="shared" si="128"/>
        <v>0</v>
      </c>
      <c r="AT168" s="131">
        <f t="shared" si="128"/>
        <v>0</v>
      </c>
      <c r="AU168" s="131">
        <f t="shared" si="128"/>
        <v>0</v>
      </c>
      <c r="AV168" s="131">
        <f t="shared" si="128"/>
        <v>0</v>
      </c>
      <c r="AW168" s="131">
        <f t="shared" si="128"/>
        <v>0</v>
      </c>
      <c r="AX168" s="131">
        <f t="shared" si="128"/>
        <v>0</v>
      </c>
      <c r="AY168" s="131">
        <f t="shared" si="128"/>
        <v>0</v>
      </c>
      <c r="AZ168" s="131">
        <f t="shared" si="128"/>
        <v>0</v>
      </c>
      <c r="BA168" s="131">
        <f t="shared" si="128"/>
        <v>0</v>
      </c>
      <c r="BB168" s="131">
        <f t="shared" si="128"/>
        <v>0</v>
      </c>
      <c r="BC168" s="131">
        <f t="shared" si="128"/>
        <v>0</v>
      </c>
      <c r="BD168" s="131">
        <f t="shared" si="128"/>
        <v>0</v>
      </c>
      <c r="BE168" s="131">
        <f t="shared" si="128"/>
        <v>0</v>
      </c>
      <c r="BF168" s="131">
        <f t="shared" si="128"/>
        <v>0</v>
      </c>
      <c r="BG168" s="131">
        <f t="shared" si="128"/>
        <v>0</v>
      </c>
      <c r="BH168" s="131">
        <f t="shared" si="128"/>
        <v>0</v>
      </c>
      <c r="BI168" s="131">
        <f t="shared" si="128"/>
        <v>0</v>
      </c>
      <c r="BJ168" s="131">
        <f t="shared" si="128"/>
        <v>0</v>
      </c>
      <c r="BK168" s="131">
        <f t="shared" si="128"/>
        <v>0</v>
      </c>
      <c r="BL168" s="131">
        <f t="shared" si="128"/>
        <v>0</v>
      </c>
      <c r="BM168" s="131">
        <f t="shared" si="128"/>
        <v>0</v>
      </c>
      <c r="BN168" s="131">
        <f t="shared" si="128"/>
        <v>0</v>
      </c>
      <c r="BO168" s="131">
        <f t="shared" si="128"/>
        <v>0</v>
      </c>
      <c r="BP168" s="131">
        <f t="shared" si="128"/>
        <v>0</v>
      </c>
      <c r="BQ168" s="131">
        <f t="shared" si="128"/>
        <v>0</v>
      </c>
      <c r="BR168" s="131">
        <f t="shared" si="128"/>
        <v>0</v>
      </c>
      <c r="BS168" s="131">
        <f t="shared" si="128"/>
        <v>0</v>
      </c>
      <c r="BT168" s="131">
        <f t="shared" si="128"/>
        <v>0</v>
      </c>
      <c r="BU168" s="131">
        <f t="shared" si="128"/>
        <v>0</v>
      </c>
      <c r="BV168" s="131">
        <f t="shared" ref="BV168:DL168" si="129">IF(BV169&gt;=90,1,IF(BV169&gt;=80,0.8,IF(BV169&gt;=70,0.6,IF(BV169&gt;=60,0.4,IF(BV169&gt;=50,0.2,IF(BV169&lt;50,0))))))</f>
        <v>0</v>
      </c>
      <c r="BW168" s="131">
        <f t="shared" si="129"/>
        <v>0</v>
      </c>
      <c r="BX168" s="131">
        <f t="shared" si="129"/>
        <v>0</v>
      </c>
      <c r="BY168" s="131">
        <f t="shared" si="129"/>
        <v>0</v>
      </c>
      <c r="BZ168" s="131">
        <f t="shared" si="129"/>
        <v>0</v>
      </c>
      <c r="CA168" s="131">
        <f t="shared" si="129"/>
        <v>0</v>
      </c>
      <c r="CB168" s="131">
        <f t="shared" si="129"/>
        <v>0</v>
      </c>
      <c r="CC168" s="131">
        <f t="shared" si="129"/>
        <v>0</v>
      </c>
      <c r="CD168" s="131">
        <f t="shared" si="129"/>
        <v>0</v>
      </c>
      <c r="CE168" s="131">
        <f t="shared" si="129"/>
        <v>0</v>
      </c>
      <c r="CF168" s="131">
        <f t="shared" si="129"/>
        <v>0</v>
      </c>
      <c r="CG168" s="131">
        <f t="shared" si="129"/>
        <v>0</v>
      </c>
      <c r="CH168" s="131">
        <f t="shared" si="129"/>
        <v>0</v>
      </c>
      <c r="CI168" s="131">
        <f t="shared" si="129"/>
        <v>0</v>
      </c>
      <c r="CJ168" s="131">
        <f t="shared" si="129"/>
        <v>0</v>
      </c>
      <c r="CK168" s="131">
        <f t="shared" si="129"/>
        <v>0</v>
      </c>
      <c r="CL168" s="131">
        <f t="shared" si="129"/>
        <v>0</v>
      </c>
      <c r="CM168" s="131">
        <f t="shared" si="129"/>
        <v>0</v>
      </c>
      <c r="CN168" s="131">
        <f t="shared" si="129"/>
        <v>0</v>
      </c>
      <c r="CO168" s="131">
        <f t="shared" si="129"/>
        <v>0</v>
      </c>
      <c r="CP168" s="131">
        <f t="shared" si="129"/>
        <v>0</v>
      </c>
      <c r="CQ168" s="131">
        <f t="shared" si="129"/>
        <v>0</v>
      </c>
      <c r="CR168" s="131">
        <f t="shared" si="129"/>
        <v>0</v>
      </c>
      <c r="CS168" s="131">
        <f t="shared" si="129"/>
        <v>0</v>
      </c>
      <c r="CT168" s="131">
        <f t="shared" si="129"/>
        <v>0</v>
      </c>
      <c r="CU168" s="131">
        <f t="shared" si="129"/>
        <v>0</v>
      </c>
      <c r="CV168" s="131">
        <f t="shared" si="129"/>
        <v>0</v>
      </c>
      <c r="CW168" s="131">
        <f t="shared" si="129"/>
        <v>0</v>
      </c>
      <c r="CX168" s="131">
        <f t="shared" si="129"/>
        <v>0</v>
      </c>
      <c r="CY168" s="131">
        <f t="shared" si="129"/>
        <v>0</v>
      </c>
      <c r="CZ168" s="131">
        <f t="shared" si="129"/>
        <v>0</v>
      </c>
      <c r="DA168" s="131">
        <f t="shared" si="129"/>
        <v>0</v>
      </c>
      <c r="DB168" s="131">
        <f t="shared" si="129"/>
        <v>0</v>
      </c>
      <c r="DC168" s="131">
        <f t="shared" si="129"/>
        <v>0</v>
      </c>
      <c r="DD168" s="131">
        <f t="shared" si="129"/>
        <v>0</v>
      </c>
      <c r="DE168" s="131">
        <f t="shared" si="129"/>
        <v>0</v>
      </c>
      <c r="DF168" s="131">
        <f t="shared" si="129"/>
        <v>0</v>
      </c>
      <c r="DG168" s="131">
        <f t="shared" si="129"/>
        <v>0</v>
      </c>
      <c r="DH168" s="131">
        <f t="shared" si="129"/>
        <v>0</v>
      </c>
      <c r="DI168" s="131">
        <f t="shared" si="129"/>
        <v>0</v>
      </c>
      <c r="DJ168" s="131">
        <f t="shared" si="129"/>
        <v>0</v>
      </c>
      <c r="DK168" s="131">
        <f t="shared" si="129"/>
        <v>0</v>
      </c>
      <c r="DL168" s="131">
        <f t="shared" si="129"/>
        <v>0</v>
      </c>
    </row>
    <row r="169" spans="1:116" ht="24">
      <c r="A169" s="701"/>
      <c r="B169" s="403" t="s">
        <v>827</v>
      </c>
      <c r="C169" s="404"/>
      <c r="D169" s="404"/>
      <c r="E169" s="404"/>
      <c r="F169" s="405"/>
      <c r="G169" s="407" t="s">
        <v>828</v>
      </c>
      <c r="H169" s="401" t="s">
        <v>68</v>
      </c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9"/>
      <c r="Y169" s="329"/>
      <c r="Z169" s="329"/>
      <c r="AA169" s="329"/>
      <c r="AB169" s="329"/>
      <c r="AC169" s="329"/>
      <c r="AD169" s="329"/>
      <c r="AE169" s="329"/>
      <c r="AF169" s="329"/>
      <c r="AG169" s="329"/>
      <c r="AH169" s="329"/>
      <c r="AI169" s="329"/>
      <c r="AJ169" s="329"/>
      <c r="AK169" s="329"/>
      <c r="AL169" s="329"/>
      <c r="AM169" s="329"/>
      <c r="AN169" s="329"/>
      <c r="AO169" s="329"/>
      <c r="AP169" s="329"/>
      <c r="AQ169" s="329"/>
      <c r="AR169" s="329"/>
      <c r="AS169" s="329"/>
      <c r="AT169" s="329"/>
      <c r="AU169" s="329"/>
      <c r="AV169" s="329"/>
      <c r="AW169" s="329"/>
      <c r="AX169" s="329"/>
      <c r="AY169" s="329"/>
      <c r="AZ169" s="329"/>
      <c r="BA169" s="329"/>
      <c r="BB169" s="329"/>
      <c r="BC169" s="329"/>
      <c r="BD169" s="329"/>
      <c r="BE169" s="329"/>
      <c r="BF169" s="329"/>
      <c r="BG169" s="329"/>
      <c r="BH169" s="329"/>
      <c r="BI169" s="329"/>
      <c r="BJ169" s="329"/>
      <c r="BK169" s="329"/>
      <c r="BL169" s="329"/>
      <c r="BM169" s="329"/>
      <c r="BN169" s="329"/>
      <c r="BO169" s="329"/>
      <c r="BP169" s="329"/>
      <c r="BQ169" s="329"/>
      <c r="BR169" s="329"/>
      <c r="BS169" s="329"/>
      <c r="BT169" s="329"/>
      <c r="BU169" s="329"/>
      <c r="BV169" s="329"/>
      <c r="BW169" s="329"/>
      <c r="BX169" s="329"/>
      <c r="BY169" s="329"/>
      <c r="BZ169" s="329"/>
      <c r="CA169" s="329"/>
      <c r="CB169" s="329"/>
      <c r="CC169" s="329"/>
      <c r="CD169" s="329"/>
      <c r="CE169" s="329"/>
      <c r="CF169" s="329"/>
      <c r="CG169" s="329"/>
      <c r="CH169" s="329"/>
      <c r="CI169" s="329"/>
      <c r="CJ169" s="329"/>
      <c r="CK169" s="329"/>
      <c r="CL169" s="329"/>
      <c r="CM169" s="329"/>
      <c r="CN169" s="329"/>
      <c r="CO169" s="329"/>
      <c r="CP169" s="329"/>
      <c r="CQ169" s="329"/>
      <c r="CR169" s="329"/>
      <c r="CS169" s="329"/>
      <c r="CT169" s="329"/>
      <c r="CU169" s="329"/>
      <c r="CV169" s="329"/>
      <c r="CW169" s="329"/>
      <c r="CX169" s="329"/>
      <c r="CY169" s="329"/>
      <c r="CZ169" s="329"/>
      <c r="DA169" s="329"/>
      <c r="DB169" s="329"/>
      <c r="DC169" s="329"/>
      <c r="DD169" s="329"/>
      <c r="DE169" s="329"/>
      <c r="DF169" s="329"/>
      <c r="DG169" s="329"/>
      <c r="DH169" s="329"/>
      <c r="DI169" s="329"/>
      <c r="DJ169" s="329"/>
      <c r="DK169" s="329"/>
      <c r="DL169" s="329"/>
    </row>
    <row r="170" spans="1:116" ht="24">
      <c r="A170" s="701"/>
      <c r="B170" s="729" t="s">
        <v>829</v>
      </c>
      <c r="C170" s="730"/>
      <c r="D170" s="730"/>
      <c r="E170" s="730"/>
      <c r="F170" s="731"/>
      <c r="G170" s="297"/>
      <c r="H170" s="401">
        <v>1</v>
      </c>
      <c r="I170" s="131">
        <f>IF(I171&gt;=90,1,IF(I171&gt;=80,0.8,IF(I171&gt;=70,0.6,IF(I171&gt;=60,0.4,IF(I171&gt;=50,0.2,IF(I171&lt;50,0))))))</f>
        <v>0</v>
      </c>
      <c r="J170" s="131">
        <f t="shared" ref="J170:BU170" si="130">IF(J171&gt;=90,1,IF(J171&gt;=80,0.8,IF(J171&gt;=70,0.6,IF(J171&gt;=60,0.4,IF(J171&gt;=50,0.2,IF(J171&lt;50,0))))))</f>
        <v>0</v>
      </c>
      <c r="K170" s="131">
        <f t="shared" si="130"/>
        <v>0</v>
      </c>
      <c r="L170" s="131">
        <f t="shared" si="130"/>
        <v>0</v>
      </c>
      <c r="M170" s="131">
        <f t="shared" si="130"/>
        <v>0</v>
      </c>
      <c r="N170" s="131">
        <f t="shared" si="130"/>
        <v>0</v>
      </c>
      <c r="O170" s="131">
        <f t="shared" si="130"/>
        <v>0</v>
      </c>
      <c r="P170" s="131">
        <f t="shared" si="130"/>
        <v>0</v>
      </c>
      <c r="Q170" s="131">
        <f t="shared" si="130"/>
        <v>0</v>
      </c>
      <c r="R170" s="131">
        <f t="shared" si="130"/>
        <v>0</v>
      </c>
      <c r="S170" s="131">
        <f t="shared" si="130"/>
        <v>0</v>
      </c>
      <c r="T170" s="131">
        <f t="shared" si="130"/>
        <v>0</v>
      </c>
      <c r="U170" s="131">
        <f t="shared" si="130"/>
        <v>0</v>
      </c>
      <c r="V170" s="131">
        <f t="shared" si="130"/>
        <v>0</v>
      </c>
      <c r="W170" s="131">
        <f t="shared" si="130"/>
        <v>0</v>
      </c>
      <c r="X170" s="131">
        <f t="shared" si="130"/>
        <v>0</v>
      </c>
      <c r="Y170" s="131">
        <f t="shared" si="130"/>
        <v>0</v>
      </c>
      <c r="Z170" s="131">
        <f t="shared" si="130"/>
        <v>0</v>
      </c>
      <c r="AA170" s="131">
        <f t="shared" si="130"/>
        <v>0</v>
      </c>
      <c r="AB170" s="131">
        <f t="shared" si="130"/>
        <v>0</v>
      </c>
      <c r="AC170" s="131">
        <f t="shared" si="130"/>
        <v>0</v>
      </c>
      <c r="AD170" s="131">
        <f t="shared" si="130"/>
        <v>0</v>
      </c>
      <c r="AE170" s="131">
        <f t="shared" si="130"/>
        <v>0</v>
      </c>
      <c r="AF170" s="131">
        <f t="shared" si="130"/>
        <v>0</v>
      </c>
      <c r="AG170" s="131">
        <f t="shared" si="130"/>
        <v>0</v>
      </c>
      <c r="AH170" s="131">
        <f t="shared" si="130"/>
        <v>0</v>
      </c>
      <c r="AI170" s="131">
        <f t="shared" si="130"/>
        <v>0</v>
      </c>
      <c r="AJ170" s="131">
        <f t="shared" si="130"/>
        <v>0</v>
      </c>
      <c r="AK170" s="131">
        <f t="shared" si="130"/>
        <v>0</v>
      </c>
      <c r="AL170" s="131">
        <f t="shared" si="130"/>
        <v>0</v>
      </c>
      <c r="AM170" s="131">
        <f t="shared" si="130"/>
        <v>0</v>
      </c>
      <c r="AN170" s="131">
        <f t="shared" si="130"/>
        <v>0</v>
      </c>
      <c r="AO170" s="131">
        <f t="shared" si="130"/>
        <v>0</v>
      </c>
      <c r="AP170" s="131">
        <f t="shared" si="130"/>
        <v>0</v>
      </c>
      <c r="AQ170" s="131">
        <f t="shared" si="130"/>
        <v>0</v>
      </c>
      <c r="AR170" s="131">
        <f t="shared" si="130"/>
        <v>0</v>
      </c>
      <c r="AS170" s="131">
        <f t="shared" si="130"/>
        <v>0</v>
      </c>
      <c r="AT170" s="131">
        <f t="shared" si="130"/>
        <v>0</v>
      </c>
      <c r="AU170" s="131">
        <f t="shared" si="130"/>
        <v>0</v>
      </c>
      <c r="AV170" s="131">
        <f t="shared" si="130"/>
        <v>0</v>
      </c>
      <c r="AW170" s="131">
        <f t="shared" si="130"/>
        <v>0</v>
      </c>
      <c r="AX170" s="131">
        <f t="shared" si="130"/>
        <v>0</v>
      </c>
      <c r="AY170" s="131">
        <f t="shared" si="130"/>
        <v>0</v>
      </c>
      <c r="AZ170" s="131">
        <f t="shared" si="130"/>
        <v>0</v>
      </c>
      <c r="BA170" s="131">
        <f t="shared" si="130"/>
        <v>0</v>
      </c>
      <c r="BB170" s="131">
        <f t="shared" si="130"/>
        <v>0</v>
      </c>
      <c r="BC170" s="131">
        <f t="shared" si="130"/>
        <v>0</v>
      </c>
      <c r="BD170" s="131">
        <f t="shared" si="130"/>
        <v>0</v>
      </c>
      <c r="BE170" s="131">
        <f t="shared" si="130"/>
        <v>0</v>
      </c>
      <c r="BF170" s="131">
        <f t="shared" si="130"/>
        <v>0</v>
      </c>
      <c r="BG170" s="131">
        <f t="shared" si="130"/>
        <v>0</v>
      </c>
      <c r="BH170" s="131">
        <f t="shared" si="130"/>
        <v>0</v>
      </c>
      <c r="BI170" s="131">
        <f t="shared" si="130"/>
        <v>0</v>
      </c>
      <c r="BJ170" s="131">
        <f t="shared" si="130"/>
        <v>0</v>
      </c>
      <c r="BK170" s="131">
        <f t="shared" si="130"/>
        <v>0</v>
      </c>
      <c r="BL170" s="131">
        <f t="shared" si="130"/>
        <v>0</v>
      </c>
      <c r="BM170" s="131">
        <f t="shared" si="130"/>
        <v>0</v>
      </c>
      <c r="BN170" s="131">
        <f t="shared" si="130"/>
        <v>0</v>
      </c>
      <c r="BO170" s="131">
        <f t="shared" si="130"/>
        <v>0</v>
      </c>
      <c r="BP170" s="131">
        <f t="shared" si="130"/>
        <v>0</v>
      </c>
      <c r="BQ170" s="131">
        <f t="shared" si="130"/>
        <v>0</v>
      </c>
      <c r="BR170" s="131">
        <f t="shared" si="130"/>
        <v>0</v>
      </c>
      <c r="BS170" s="131">
        <f t="shared" si="130"/>
        <v>0</v>
      </c>
      <c r="BT170" s="131">
        <f t="shared" si="130"/>
        <v>0</v>
      </c>
      <c r="BU170" s="131">
        <f t="shared" si="130"/>
        <v>0</v>
      </c>
      <c r="BV170" s="131">
        <f t="shared" ref="BV170:DL170" si="131">IF(BV171&gt;=90,1,IF(BV171&gt;=80,0.8,IF(BV171&gt;=70,0.6,IF(BV171&gt;=60,0.4,IF(BV171&gt;=50,0.2,IF(BV171&lt;50,0))))))</f>
        <v>0</v>
      </c>
      <c r="BW170" s="131">
        <f t="shared" si="131"/>
        <v>0</v>
      </c>
      <c r="BX170" s="131">
        <f t="shared" si="131"/>
        <v>0</v>
      </c>
      <c r="BY170" s="131">
        <f t="shared" si="131"/>
        <v>0</v>
      </c>
      <c r="BZ170" s="131">
        <f t="shared" si="131"/>
        <v>0</v>
      </c>
      <c r="CA170" s="131">
        <f t="shared" si="131"/>
        <v>0</v>
      </c>
      <c r="CB170" s="131">
        <f t="shared" si="131"/>
        <v>0</v>
      </c>
      <c r="CC170" s="131">
        <f t="shared" si="131"/>
        <v>0</v>
      </c>
      <c r="CD170" s="131">
        <f t="shared" si="131"/>
        <v>0</v>
      </c>
      <c r="CE170" s="131">
        <f t="shared" si="131"/>
        <v>0</v>
      </c>
      <c r="CF170" s="131">
        <f t="shared" si="131"/>
        <v>0</v>
      </c>
      <c r="CG170" s="131">
        <f t="shared" si="131"/>
        <v>0</v>
      </c>
      <c r="CH170" s="131">
        <f t="shared" si="131"/>
        <v>0</v>
      </c>
      <c r="CI170" s="131">
        <f t="shared" si="131"/>
        <v>0</v>
      </c>
      <c r="CJ170" s="131">
        <f t="shared" si="131"/>
        <v>0</v>
      </c>
      <c r="CK170" s="131">
        <f t="shared" si="131"/>
        <v>0</v>
      </c>
      <c r="CL170" s="131">
        <f t="shared" si="131"/>
        <v>0</v>
      </c>
      <c r="CM170" s="131">
        <f t="shared" si="131"/>
        <v>0</v>
      </c>
      <c r="CN170" s="131">
        <f t="shared" si="131"/>
        <v>0</v>
      </c>
      <c r="CO170" s="131">
        <f t="shared" si="131"/>
        <v>0</v>
      </c>
      <c r="CP170" s="131">
        <f t="shared" si="131"/>
        <v>0</v>
      </c>
      <c r="CQ170" s="131">
        <f t="shared" si="131"/>
        <v>0</v>
      </c>
      <c r="CR170" s="131">
        <f t="shared" si="131"/>
        <v>0</v>
      </c>
      <c r="CS170" s="131">
        <f t="shared" si="131"/>
        <v>0</v>
      </c>
      <c r="CT170" s="131">
        <f t="shared" si="131"/>
        <v>0</v>
      </c>
      <c r="CU170" s="131">
        <f t="shared" si="131"/>
        <v>0</v>
      </c>
      <c r="CV170" s="131">
        <f t="shared" si="131"/>
        <v>0</v>
      </c>
      <c r="CW170" s="131">
        <f t="shared" si="131"/>
        <v>0</v>
      </c>
      <c r="CX170" s="131">
        <f t="shared" si="131"/>
        <v>0</v>
      </c>
      <c r="CY170" s="131">
        <f t="shared" si="131"/>
        <v>0</v>
      </c>
      <c r="CZ170" s="131">
        <f t="shared" si="131"/>
        <v>0</v>
      </c>
      <c r="DA170" s="131">
        <f t="shared" si="131"/>
        <v>0</v>
      </c>
      <c r="DB170" s="131">
        <f t="shared" si="131"/>
        <v>0</v>
      </c>
      <c r="DC170" s="131">
        <f t="shared" si="131"/>
        <v>0</v>
      </c>
      <c r="DD170" s="131">
        <f t="shared" si="131"/>
        <v>0</v>
      </c>
      <c r="DE170" s="131">
        <f t="shared" si="131"/>
        <v>0</v>
      </c>
      <c r="DF170" s="131">
        <f t="shared" si="131"/>
        <v>0</v>
      </c>
      <c r="DG170" s="131">
        <f t="shared" si="131"/>
        <v>0</v>
      </c>
      <c r="DH170" s="131">
        <f t="shared" si="131"/>
        <v>0</v>
      </c>
      <c r="DI170" s="131">
        <f t="shared" si="131"/>
        <v>0</v>
      </c>
      <c r="DJ170" s="131">
        <f t="shared" si="131"/>
        <v>0</v>
      </c>
      <c r="DK170" s="131">
        <f t="shared" si="131"/>
        <v>0</v>
      </c>
      <c r="DL170" s="131">
        <f t="shared" si="131"/>
        <v>0</v>
      </c>
    </row>
    <row r="171" spans="1:116" ht="24">
      <c r="A171" s="701"/>
      <c r="B171" s="403" t="s">
        <v>830</v>
      </c>
      <c r="C171" s="404"/>
      <c r="D171" s="404"/>
      <c r="E171" s="404"/>
      <c r="F171" s="405"/>
      <c r="G171" s="406"/>
      <c r="H171" s="401" t="s">
        <v>68</v>
      </c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29"/>
      <c r="U171" s="329"/>
      <c r="V171" s="329"/>
      <c r="W171" s="329"/>
      <c r="X171" s="329"/>
      <c r="Y171" s="329"/>
      <c r="Z171" s="329"/>
      <c r="AA171" s="329"/>
      <c r="AB171" s="329"/>
      <c r="AC171" s="329"/>
      <c r="AD171" s="329"/>
      <c r="AE171" s="329"/>
      <c r="AF171" s="329"/>
      <c r="AG171" s="329"/>
      <c r="AH171" s="329"/>
      <c r="AI171" s="329"/>
      <c r="AJ171" s="329"/>
      <c r="AK171" s="329"/>
      <c r="AL171" s="329"/>
      <c r="AM171" s="329"/>
      <c r="AN171" s="329"/>
      <c r="AO171" s="329"/>
      <c r="AP171" s="329"/>
      <c r="AQ171" s="329"/>
      <c r="AR171" s="329"/>
      <c r="AS171" s="329"/>
      <c r="AT171" s="329"/>
      <c r="AU171" s="329"/>
      <c r="AV171" s="329"/>
      <c r="AW171" s="329"/>
      <c r="AX171" s="329"/>
      <c r="AY171" s="329"/>
      <c r="AZ171" s="329"/>
      <c r="BA171" s="329"/>
      <c r="BB171" s="329"/>
      <c r="BC171" s="329"/>
      <c r="BD171" s="329"/>
      <c r="BE171" s="329"/>
      <c r="BF171" s="329"/>
      <c r="BG171" s="329"/>
      <c r="BH171" s="329"/>
      <c r="BI171" s="329"/>
      <c r="BJ171" s="329"/>
      <c r="BK171" s="329"/>
      <c r="BL171" s="329"/>
      <c r="BM171" s="329"/>
      <c r="BN171" s="329"/>
      <c r="BO171" s="329"/>
      <c r="BP171" s="329"/>
      <c r="BQ171" s="329"/>
      <c r="BR171" s="329"/>
      <c r="BS171" s="329"/>
      <c r="BT171" s="329"/>
      <c r="BU171" s="329"/>
      <c r="BV171" s="329"/>
      <c r="BW171" s="329"/>
      <c r="BX171" s="329"/>
      <c r="BY171" s="329"/>
      <c r="BZ171" s="329"/>
      <c r="CA171" s="329"/>
      <c r="CB171" s="329"/>
      <c r="CC171" s="329"/>
      <c r="CD171" s="329"/>
      <c r="CE171" s="329"/>
      <c r="CF171" s="329"/>
      <c r="CG171" s="329"/>
      <c r="CH171" s="329"/>
      <c r="CI171" s="329"/>
      <c r="CJ171" s="329"/>
      <c r="CK171" s="329"/>
      <c r="CL171" s="329"/>
      <c r="CM171" s="329"/>
      <c r="CN171" s="329"/>
      <c r="CO171" s="329"/>
      <c r="CP171" s="329"/>
      <c r="CQ171" s="329"/>
      <c r="CR171" s="329"/>
      <c r="CS171" s="329"/>
      <c r="CT171" s="329"/>
      <c r="CU171" s="329"/>
      <c r="CV171" s="329"/>
      <c r="CW171" s="329"/>
      <c r="CX171" s="329"/>
      <c r="CY171" s="329"/>
      <c r="CZ171" s="329"/>
      <c r="DA171" s="329"/>
      <c r="DB171" s="329"/>
      <c r="DC171" s="329"/>
      <c r="DD171" s="329"/>
      <c r="DE171" s="329"/>
      <c r="DF171" s="329"/>
      <c r="DG171" s="329"/>
      <c r="DH171" s="329"/>
      <c r="DI171" s="329"/>
      <c r="DJ171" s="329"/>
      <c r="DK171" s="329"/>
      <c r="DL171" s="329"/>
    </row>
    <row r="172" spans="1:116" ht="24">
      <c r="A172" s="701"/>
      <c r="B172" s="729" t="s">
        <v>831</v>
      </c>
      <c r="C172" s="730"/>
      <c r="D172" s="730"/>
      <c r="E172" s="730"/>
      <c r="F172" s="731"/>
      <c r="G172" s="297"/>
      <c r="H172" s="401">
        <v>1</v>
      </c>
      <c r="I172" s="131">
        <f>IF(I173&gt;=95,1,IF(I173&gt;=90,0.8,IF(I173&gt;=85,0.6,IF(I173&gt;=80,0.4,IF(I173&gt;=75,0.2,IF(I173&lt;75,0))))))</f>
        <v>0</v>
      </c>
      <c r="J172" s="131">
        <f t="shared" ref="J172:BU172" si="132">IF(J173&gt;=95,1,IF(J173&gt;=90,0.8,IF(J173&gt;=85,0.6,IF(J173&gt;=80,0.4,IF(J173&gt;=75,0.2,IF(J173&lt;75,0))))))</f>
        <v>0</v>
      </c>
      <c r="K172" s="131">
        <f t="shared" si="132"/>
        <v>0</v>
      </c>
      <c r="L172" s="131">
        <f t="shared" si="132"/>
        <v>0</v>
      </c>
      <c r="M172" s="131">
        <f t="shared" si="132"/>
        <v>0</v>
      </c>
      <c r="N172" s="131">
        <f t="shared" si="132"/>
        <v>0</v>
      </c>
      <c r="O172" s="131">
        <f t="shared" si="132"/>
        <v>0</v>
      </c>
      <c r="P172" s="131">
        <f t="shared" si="132"/>
        <v>0</v>
      </c>
      <c r="Q172" s="131">
        <f t="shared" si="132"/>
        <v>0</v>
      </c>
      <c r="R172" s="131">
        <f t="shared" si="132"/>
        <v>0</v>
      </c>
      <c r="S172" s="131">
        <f t="shared" si="132"/>
        <v>0</v>
      </c>
      <c r="T172" s="131">
        <f t="shared" si="132"/>
        <v>0</v>
      </c>
      <c r="U172" s="131">
        <f t="shared" si="132"/>
        <v>0</v>
      </c>
      <c r="V172" s="131">
        <f t="shared" si="132"/>
        <v>0</v>
      </c>
      <c r="W172" s="131">
        <f t="shared" si="132"/>
        <v>0</v>
      </c>
      <c r="X172" s="131">
        <f t="shared" si="132"/>
        <v>0</v>
      </c>
      <c r="Y172" s="131">
        <f t="shared" si="132"/>
        <v>0</v>
      </c>
      <c r="Z172" s="131">
        <f t="shared" si="132"/>
        <v>0</v>
      </c>
      <c r="AA172" s="131">
        <f t="shared" si="132"/>
        <v>0</v>
      </c>
      <c r="AB172" s="131">
        <f t="shared" si="132"/>
        <v>0</v>
      </c>
      <c r="AC172" s="131">
        <f t="shared" si="132"/>
        <v>0</v>
      </c>
      <c r="AD172" s="131">
        <f t="shared" si="132"/>
        <v>0</v>
      </c>
      <c r="AE172" s="131">
        <f t="shared" si="132"/>
        <v>0</v>
      </c>
      <c r="AF172" s="131">
        <f t="shared" si="132"/>
        <v>0</v>
      </c>
      <c r="AG172" s="131">
        <f t="shared" si="132"/>
        <v>0</v>
      </c>
      <c r="AH172" s="131">
        <f t="shared" si="132"/>
        <v>0</v>
      </c>
      <c r="AI172" s="131">
        <f t="shared" si="132"/>
        <v>0</v>
      </c>
      <c r="AJ172" s="131">
        <f t="shared" si="132"/>
        <v>0</v>
      </c>
      <c r="AK172" s="131">
        <f t="shared" si="132"/>
        <v>0</v>
      </c>
      <c r="AL172" s="131">
        <f t="shared" si="132"/>
        <v>0</v>
      </c>
      <c r="AM172" s="131">
        <f t="shared" si="132"/>
        <v>0</v>
      </c>
      <c r="AN172" s="131">
        <f t="shared" si="132"/>
        <v>0</v>
      </c>
      <c r="AO172" s="131">
        <f t="shared" si="132"/>
        <v>0</v>
      </c>
      <c r="AP172" s="131">
        <f t="shared" si="132"/>
        <v>0</v>
      </c>
      <c r="AQ172" s="131">
        <f t="shared" si="132"/>
        <v>0</v>
      </c>
      <c r="AR172" s="131">
        <f t="shared" si="132"/>
        <v>0</v>
      </c>
      <c r="AS172" s="131">
        <f t="shared" si="132"/>
        <v>0</v>
      </c>
      <c r="AT172" s="131">
        <f t="shared" si="132"/>
        <v>0</v>
      </c>
      <c r="AU172" s="131">
        <f t="shared" si="132"/>
        <v>0</v>
      </c>
      <c r="AV172" s="131">
        <f t="shared" si="132"/>
        <v>0</v>
      </c>
      <c r="AW172" s="131">
        <f t="shared" si="132"/>
        <v>0</v>
      </c>
      <c r="AX172" s="131">
        <f t="shared" si="132"/>
        <v>0</v>
      </c>
      <c r="AY172" s="131">
        <f t="shared" si="132"/>
        <v>0</v>
      </c>
      <c r="AZ172" s="131">
        <f t="shared" si="132"/>
        <v>0</v>
      </c>
      <c r="BA172" s="131">
        <f t="shared" si="132"/>
        <v>0</v>
      </c>
      <c r="BB172" s="131">
        <f t="shared" si="132"/>
        <v>0</v>
      </c>
      <c r="BC172" s="131">
        <f t="shared" si="132"/>
        <v>0</v>
      </c>
      <c r="BD172" s="131">
        <f t="shared" si="132"/>
        <v>0</v>
      </c>
      <c r="BE172" s="131">
        <f t="shared" si="132"/>
        <v>0</v>
      </c>
      <c r="BF172" s="131">
        <f t="shared" si="132"/>
        <v>0</v>
      </c>
      <c r="BG172" s="131">
        <f t="shared" si="132"/>
        <v>0</v>
      </c>
      <c r="BH172" s="131">
        <f t="shared" si="132"/>
        <v>0</v>
      </c>
      <c r="BI172" s="131">
        <f t="shared" si="132"/>
        <v>0</v>
      </c>
      <c r="BJ172" s="131">
        <f t="shared" si="132"/>
        <v>0</v>
      </c>
      <c r="BK172" s="131">
        <f t="shared" si="132"/>
        <v>0</v>
      </c>
      <c r="BL172" s="131">
        <f t="shared" si="132"/>
        <v>0</v>
      </c>
      <c r="BM172" s="131">
        <f t="shared" si="132"/>
        <v>0</v>
      </c>
      <c r="BN172" s="131">
        <f t="shared" si="132"/>
        <v>0</v>
      </c>
      <c r="BO172" s="131">
        <f t="shared" si="132"/>
        <v>0</v>
      </c>
      <c r="BP172" s="131">
        <f t="shared" si="132"/>
        <v>0</v>
      </c>
      <c r="BQ172" s="131">
        <f t="shared" si="132"/>
        <v>0</v>
      </c>
      <c r="BR172" s="131">
        <f t="shared" si="132"/>
        <v>0</v>
      </c>
      <c r="BS172" s="131">
        <f t="shared" si="132"/>
        <v>0</v>
      </c>
      <c r="BT172" s="131">
        <f t="shared" si="132"/>
        <v>0</v>
      </c>
      <c r="BU172" s="131">
        <f t="shared" si="132"/>
        <v>0</v>
      </c>
      <c r="BV172" s="131">
        <f t="shared" ref="BV172:DL172" si="133">IF(BV173&gt;=95,1,IF(BV173&gt;=90,0.8,IF(BV173&gt;=85,0.6,IF(BV173&gt;=80,0.4,IF(BV173&gt;=75,0.2,IF(BV173&lt;75,0))))))</f>
        <v>0</v>
      </c>
      <c r="BW172" s="131">
        <f t="shared" si="133"/>
        <v>0</v>
      </c>
      <c r="BX172" s="131">
        <f t="shared" si="133"/>
        <v>0</v>
      </c>
      <c r="BY172" s="131">
        <f t="shared" si="133"/>
        <v>0</v>
      </c>
      <c r="BZ172" s="131">
        <f t="shared" si="133"/>
        <v>0</v>
      </c>
      <c r="CA172" s="131">
        <f t="shared" si="133"/>
        <v>0</v>
      </c>
      <c r="CB172" s="131">
        <f t="shared" si="133"/>
        <v>0</v>
      </c>
      <c r="CC172" s="131">
        <f t="shared" si="133"/>
        <v>0</v>
      </c>
      <c r="CD172" s="131">
        <f t="shared" si="133"/>
        <v>0</v>
      </c>
      <c r="CE172" s="131">
        <f t="shared" si="133"/>
        <v>0</v>
      </c>
      <c r="CF172" s="131">
        <f t="shared" si="133"/>
        <v>0</v>
      </c>
      <c r="CG172" s="131">
        <f t="shared" si="133"/>
        <v>0</v>
      </c>
      <c r="CH172" s="131">
        <f t="shared" si="133"/>
        <v>0</v>
      </c>
      <c r="CI172" s="131">
        <f t="shared" si="133"/>
        <v>0</v>
      </c>
      <c r="CJ172" s="131">
        <f t="shared" si="133"/>
        <v>0</v>
      </c>
      <c r="CK172" s="131">
        <f t="shared" si="133"/>
        <v>0</v>
      </c>
      <c r="CL172" s="131">
        <f t="shared" si="133"/>
        <v>0</v>
      </c>
      <c r="CM172" s="131">
        <f t="shared" si="133"/>
        <v>0</v>
      </c>
      <c r="CN172" s="131">
        <f t="shared" si="133"/>
        <v>0</v>
      </c>
      <c r="CO172" s="131">
        <f t="shared" si="133"/>
        <v>0</v>
      </c>
      <c r="CP172" s="131">
        <f t="shared" si="133"/>
        <v>0</v>
      </c>
      <c r="CQ172" s="131">
        <f t="shared" si="133"/>
        <v>0</v>
      </c>
      <c r="CR172" s="131">
        <f t="shared" si="133"/>
        <v>0</v>
      </c>
      <c r="CS172" s="131">
        <f t="shared" si="133"/>
        <v>0</v>
      </c>
      <c r="CT172" s="131">
        <f t="shared" si="133"/>
        <v>0</v>
      </c>
      <c r="CU172" s="131">
        <f t="shared" si="133"/>
        <v>0</v>
      </c>
      <c r="CV172" s="131">
        <f t="shared" si="133"/>
        <v>0</v>
      </c>
      <c r="CW172" s="131">
        <f t="shared" si="133"/>
        <v>0</v>
      </c>
      <c r="CX172" s="131">
        <f t="shared" si="133"/>
        <v>0</v>
      </c>
      <c r="CY172" s="131">
        <f t="shared" si="133"/>
        <v>0</v>
      </c>
      <c r="CZ172" s="131">
        <f t="shared" si="133"/>
        <v>0</v>
      </c>
      <c r="DA172" s="131">
        <f t="shared" si="133"/>
        <v>0</v>
      </c>
      <c r="DB172" s="131">
        <f t="shared" si="133"/>
        <v>0</v>
      </c>
      <c r="DC172" s="131">
        <f t="shared" si="133"/>
        <v>0</v>
      </c>
      <c r="DD172" s="131">
        <f t="shared" si="133"/>
        <v>0</v>
      </c>
      <c r="DE172" s="131">
        <f t="shared" si="133"/>
        <v>0</v>
      </c>
      <c r="DF172" s="131">
        <f t="shared" si="133"/>
        <v>0</v>
      </c>
      <c r="DG172" s="131">
        <f t="shared" si="133"/>
        <v>0</v>
      </c>
      <c r="DH172" s="131">
        <f t="shared" si="133"/>
        <v>0</v>
      </c>
      <c r="DI172" s="131">
        <f t="shared" si="133"/>
        <v>0</v>
      </c>
      <c r="DJ172" s="131">
        <f t="shared" si="133"/>
        <v>0</v>
      </c>
      <c r="DK172" s="131">
        <f t="shared" si="133"/>
        <v>0</v>
      </c>
      <c r="DL172" s="131">
        <f t="shared" si="133"/>
        <v>0</v>
      </c>
    </row>
    <row r="173" spans="1:116" ht="24">
      <c r="A173" s="701"/>
      <c r="B173" s="403" t="s">
        <v>832</v>
      </c>
      <c r="C173" s="404"/>
      <c r="D173" s="404"/>
      <c r="E173" s="404"/>
      <c r="F173" s="405"/>
      <c r="G173" s="406"/>
      <c r="H173" s="401" t="s">
        <v>68</v>
      </c>
      <c r="I173" s="329"/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  <c r="AE173" s="329"/>
      <c r="AF173" s="329"/>
      <c r="AG173" s="329"/>
      <c r="AH173" s="329"/>
      <c r="AI173" s="329"/>
      <c r="AJ173" s="329"/>
      <c r="AK173" s="329"/>
      <c r="AL173" s="329"/>
      <c r="AM173" s="329"/>
      <c r="AN173" s="329"/>
      <c r="AO173" s="329"/>
      <c r="AP173" s="329"/>
      <c r="AQ173" s="329"/>
      <c r="AR173" s="329"/>
      <c r="AS173" s="329"/>
      <c r="AT173" s="329"/>
      <c r="AU173" s="329"/>
      <c r="AV173" s="329"/>
      <c r="AW173" s="329"/>
      <c r="AX173" s="329"/>
      <c r="AY173" s="329"/>
      <c r="AZ173" s="329"/>
      <c r="BA173" s="329"/>
      <c r="BB173" s="329"/>
      <c r="BC173" s="329"/>
      <c r="BD173" s="329"/>
      <c r="BE173" s="329"/>
      <c r="BF173" s="329"/>
      <c r="BG173" s="329"/>
      <c r="BH173" s="329"/>
      <c r="BI173" s="329"/>
      <c r="BJ173" s="329"/>
      <c r="BK173" s="329"/>
      <c r="BL173" s="329"/>
      <c r="BM173" s="329"/>
      <c r="BN173" s="329"/>
      <c r="BO173" s="329"/>
      <c r="BP173" s="329"/>
      <c r="BQ173" s="329"/>
      <c r="BR173" s="329"/>
      <c r="BS173" s="329"/>
      <c r="BT173" s="329"/>
      <c r="BU173" s="329"/>
      <c r="BV173" s="329"/>
      <c r="BW173" s="329"/>
      <c r="BX173" s="329"/>
      <c r="BY173" s="329"/>
      <c r="BZ173" s="329"/>
      <c r="CA173" s="329"/>
      <c r="CB173" s="329"/>
      <c r="CC173" s="329"/>
      <c r="CD173" s="329"/>
      <c r="CE173" s="329"/>
      <c r="CF173" s="329"/>
      <c r="CG173" s="329"/>
      <c r="CH173" s="329"/>
      <c r="CI173" s="329"/>
      <c r="CJ173" s="329"/>
      <c r="CK173" s="329"/>
      <c r="CL173" s="329"/>
      <c r="CM173" s="329"/>
      <c r="CN173" s="329"/>
      <c r="CO173" s="329"/>
      <c r="CP173" s="329"/>
      <c r="CQ173" s="329"/>
      <c r="CR173" s="329"/>
      <c r="CS173" s="329"/>
      <c r="CT173" s="329"/>
      <c r="CU173" s="329"/>
      <c r="CV173" s="329"/>
      <c r="CW173" s="329"/>
      <c r="CX173" s="329"/>
      <c r="CY173" s="329"/>
      <c r="CZ173" s="329"/>
      <c r="DA173" s="329"/>
      <c r="DB173" s="329"/>
      <c r="DC173" s="329"/>
      <c r="DD173" s="329"/>
      <c r="DE173" s="329"/>
      <c r="DF173" s="329"/>
      <c r="DG173" s="329"/>
      <c r="DH173" s="329"/>
      <c r="DI173" s="329"/>
      <c r="DJ173" s="329"/>
      <c r="DK173" s="329"/>
      <c r="DL173" s="329"/>
    </row>
    <row r="174" spans="1:116" ht="24">
      <c r="A174" s="701"/>
      <c r="B174" s="720" t="s">
        <v>833</v>
      </c>
      <c r="C174" s="721"/>
      <c r="D174" s="721"/>
      <c r="E174" s="721"/>
      <c r="F174" s="722"/>
      <c r="G174" s="297"/>
      <c r="H174" s="40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1"/>
      <c r="DF174" s="131"/>
      <c r="DG174" s="131"/>
      <c r="DH174" s="131"/>
      <c r="DI174" s="131"/>
      <c r="DJ174" s="131"/>
      <c r="DK174" s="131"/>
      <c r="DL174" s="131"/>
    </row>
    <row r="175" spans="1:116" ht="24">
      <c r="A175" s="701"/>
      <c r="B175" s="717" t="s">
        <v>834</v>
      </c>
      <c r="C175" s="718"/>
      <c r="D175" s="718"/>
      <c r="E175" s="718"/>
      <c r="F175" s="719"/>
      <c r="G175" s="297"/>
      <c r="H175" s="401">
        <v>1</v>
      </c>
      <c r="I175" s="131">
        <f>IF(I176&gt;=90,1,IF(I176&gt;=80,0.8,IF(I176&gt;=70,0.6,IF(I176&gt;=60,0.4,IF(I176&gt;=50,0.2,IF(I176&lt;50,0))))))</f>
        <v>0</v>
      </c>
      <c r="J175" s="131">
        <f t="shared" ref="J175:BU175" si="134">IF(J176&gt;=90,1,IF(J176&gt;=80,0.8,IF(J176&gt;=70,0.6,IF(J176&gt;=60,0.4,IF(J176&gt;=50,0.2,IF(J176&lt;50,0))))))</f>
        <v>0</v>
      </c>
      <c r="K175" s="131">
        <f t="shared" si="134"/>
        <v>0</v>
      </c>
      <c r="L175" s="131">
        <f t="shared" si="134"/>
        <v>0</v>
      </c>
      <c r="M175" s="131">
        <f t="shared" si="134"/>
        <v>0</v>
      </c>
      <c r="N175" s="131">
        <f t="shared" si="134"/>
        <v>0</v>
      </c>
      <c r="O175" s="131">
        <f t="shared" si="134"/>
        <v>0</v>
      </c>
      <c r="P175" s="131">
        <f t="shared" si="134"/>
        <v>0</v>
      </c>
      <c r="Q175" s="131">
        <f t="shared" si="134"/>
        <v>0</v>
      </c>
      <c r="R175" s="131">
        <f t="shared" si="134"/>
        <v>0</v>
      </c>
      <c r="S175" s="131">
        <f t="shared" si="134"/>
        <v>0</v>
      </c>
      <c r="T175" s="131">
        <f t="shared" si="134"/>
        <v>0</v>
      </c>
      <c r="U175" s="131">
        <f t="shared" si="134"/>
        <v>0</v>
      </c>
      <c r="V175" s="131">
        <f t="shared" si="134"/>
        <v>0</v>
      </c>
      <c r="W175" s="131">
        <f t="shared" si="134"/>
        <v>0</v>
      </c>
      <c r="X175" s="131">
        <f t="shared" si="134"/>
        <v>0</v>
      </c>
      <c r="Y175" s="131">
        <f t="shared" si="134"/>
        <v>0</v>
      </c>
      <c r="Z175" s="131">
        <f t="shared" si="134"/>
        <v>0</v>
      </c>
      <c r="AA175" s="131">
        <f t="shared" si="134"/>
        <v>0</v>
      </c>
      <c r="AB175" s="131">
        <f t="shared" si="134"/>
        <v>0</v>
      </c>
      <c r="AC175" s="131">
        <f t="shared" si="134"/>
        <v>0</v>
      </c>
      <c r="AD175" s="131">
        <f t="shared" si="134"/>
        <v>0</v>
      </c>
      <c r="AE175" s="131">
        <f t="shared" si="134"/>
        <v>0</v>
      </c>
      <c r="AF175" s="131">
        <f t="shared" si="134"/>
        <v>0</v>
      </c>
      <c r="AG175" s="131">
        <f t="shared" si="134"/>
        <v>0</v>
      </c>
      <c r="AH175" s="131">
        <f t="shared" si="134"/>
        <v>0</v>
      </c>
      <c r="AI175" s="131">
        <f t="shared" si="134"/>
        <v>0</v>
      </c>
      <c r="AJ175" s="131">
        <f t="shared" si="134"/>
        <v>0</v>
      </c>
      <c r="AK175" s="131">
        <f t="shared" si="134"/>
        <v>0</v>
      </c>
      <c r="AL175" s="131">
        <f t="shared" si="134"/>
        <v>0</v>
      </c>
      <c r="AM175" s="131">
        <f t="shared" si="134"/>
        <v>0</v>
      </c>
      <c r="AN175" s="131">
        <f t="shared" si="134"/>
        <v>0</v>
      </c>
      <c r="AO175" s="131">
        <f t="shared" si="134"/>
        <v>0</v>
      </c>
      <c r="AP175" s="131">
        <f t="shared" si="134"/>
        <v>0</v>
      </c>
      <c r="AQ175" s="131">
        <f t="shared" si="134"/>
        <v>0</v>
      </c>
      <c r="AR175" s="131">
        <f t="shared" si="134"/>
        <v>0</v>
      </c>
      <c r="AS175" s="131">
        <f t="shared" si="134"/>
        <v>0</v>
      </c>
      <c r="AT175" s="131">
        <f t="shared" si="134"/>
        <v>0</v>
      </c>
      <c r="AU175" s="131">
        <f t="shared" si="134"/>
        <v>0</v>
      </c>
      <c r="AV175" s="131">
        <f t="shared" si="134"/>
        <v>0</v>
      </c>
      <c r="AW175" s="131">
        <f t="shared" si="134"/>
        <v>0</v>
      </c>
      <c r="AX175" s="131">
        <f t="shared" si="134"/>
        <v>0</v>
      </c>
      <c r="AY175" s="131">
        <f t="shared" si="134"/>
        <v>0</v>
      </c>
      <c r="AZ175" s="131">
        <f t="shared" si="134"/>
        <v>0</v>
      </c>
      <c r="BA175" s="131">
        <f t="shared" si="134"/>
        <v>0</v>
      </c>
      <c r="BB175" s="131">
        <f t="shared" si="134"/>
        <v>0</v>
      </c>
      <c r="BC175" s="131">
        <f t="shared" si="134"/>
        <v>0</v>
      </c>
      <c r="BD175" s="131">
        <f t="shared" si="134"/>
        <v>0</v>
      </c>
      <c r="BE175" s="131">
        <f t="shared" si="134"/>
        <v>0</v>
      </c>
      <c r="BF175" s="131">
        <f t="shared" si="134"/>
        <v>0</v>
      </c>
      <c r="BG175" s="131">
        <f t="shared" si="134"/>
        <v>0</v>
      </c>
      <c r="BH175" s="131">
        <f t="shared" si="134"/>
        <v>0</v>
      </c>
      <c r="BI175" s="131">
        <f t="shared" si="134"/>
        <v>0</v>
      </c>
      <c r="BJ175" s="131">
        <f t="shared" si="134"/>
        <v>0</v>
      </c>
      <c r="BK175" s="131">
        <f t="shared" si="134"/>
        <v>0</v>
      </c>
      <c r="BL175" s="131">
        <f t="shared" si="134"/>
        <v>0</v>
      </c>
      <c r="BM175" s="131">
        <f t="shared" si="134"/>
        <v>0</v>
      </c>
      <c r="BN175" s="131">
        <f t="shared" si="134"/>
        <v>0</v>
      </c>
      <c r="BO175" s="131">
        <f t="shared" si="134"/>
        <v>0</v>
      </c>
      <c r="BP175" s="131">
        <f t="shared" si="134"/>
        <v>0</v>
      </c>
      <c r="BQ175" s="131">
        <f t="shared" si="134"/>
        <v>0</v>
      </c>
      <c r="BR175" s="131">
        <f t="shared" si="134"/>
        <v>0</v>
      </c>
      <c r="BS175" s="131">
        <f t="shared" si="134"/>
        <v>0</v>
      </c>
      <c r="BT175" s="131">
        <f t="shared" si="134"/>
        <v>0</v>
      </c>
      <c r="BU175" s="131">
        <f t="shared" si="134"/>
        <v>0</v>
      </c>
      <c r="BV175" s="131">
        <f t="shared" ref="BV175:DL175" si="135">IF(BV176&gt;=90,1,IF(BV176&gt;=80,0.8,IF(BV176&gt;=70,0.6,IF(BV176&gt;=60,0.4,IF(BV176&gt;=50,0.2,IF(BV176&lt;50,0))))))</f>
        <v>0</v>
      </c>
      <c r="BW175" s="131">
        <f t="shared" si="135"/>
        <v>0</v>
      </c>
      <c r="BX175" s="131">
        <f t="shared" si="135"/>
        <v>0</v>
      </c>
      <c r="BY175" s="131">
        <f t="shared" si="135"/>
        <v>0</v>
      </c>
      <c r="BZ175" s="131">
        <f t="shared" si="135"/>
        <v>0</v>
      </c>
      <c r="CA175" s="131">
        <f t="shared" si="135"/>
        <v>0</v>
      </c>
      <c r="CB175" s="131">
        <f t="shared" si="135"/>
        <v>0</v>
      </c>
      <c r="CC175" s="131">
        <f t="shared" si="135"/>
        <v>0</v>
      </c>
      <c r="CD175" s="131">
        <f t="shared" si="135"/>
        <v>0</v>
      </c>
      <c r="CE175" s="131">
        <f t="shared" si="135"/>
        <v>0</v>
      </c>
      <c r="CF175" s="131">
        <f t="shared" si="135"/>
        <v>0</v>
      </c>
      <c r="CG175" s="131">
        <f t="shared" si="135"/>
        <v>0</v>
      </c>
      <c r="CH175" s="131">
        <f t="shared" si="135"/>
        <v>0</v>
      </c>
      <c r="CI175" s="131">
        <f t="shared" si="135"/>
        <v>0</v>
      </c>
      <c r="CJ175" s="131">
        <f t="shared" si="135"/>
        <v>0</v>
      </c>
      <c r="CK175" s="131">
        <f t="shared" si="135"/>
        <v>0</v>
      </c>
      <c r="CL175" s="131">
        <f t="shared" si="135"/>
        <v>0</v>
      </c>
      <c r="CM175" s="131">
        <f t="shared" si="135"/>
        <v>0</v>
      </c>
      <c r="CN175" s="131">
        <f t="shared" si="135"/>
        <v>0</v>
      </c>
      <c r="CO175" s="131">
        <f t="shared" si="135"/>
        <v>0</v>
      </c>
      <c r="CP175" s="131">
        <f t="shared" si="135"/>
        <v>0</v>
      </c>
      <c r="CQ175" s="131">
        <f t="shared" si="135"/>
        <v>0</v>
      </c>
      <c r="CR175" s="131">
        <f t="shared" si="135"/>
        <v>0</v>
      </c>
      <c r="CS175" s="131">
        <f t="shared" si="135"/>
        <v>0</v>
      </c>
      <c r="CT175" s="131">
        <f t="shared" si="135"/>
        <v>0</v>
      </c>
      <c r="CU175" s="131">
        <f t="shared" si="135"/>
        <v>0</v>
      </c>
      <c r="CV175" s="131">
        <f t="shared" si="135"/>
        <v>0</v>
      </c>
      <c r="CW175" s="131">
        <f t="shared" si="135"/>
        <v>0</v>
      </c>
      <c r="CX175" s="131">
        <f t="shared" si="135"/>
        <v>0</v>
      </c>
      <c r="CY175" s="131">
        <f t="shared" si="135"/>
        <v>0</v>
      </c>
      <c r="CZ175" s="131">
        <f t="shared" si="135"/>
        <v>0</v>
      </c>
      <c r="DA175" s="131">
        <f t="shared" si="135"/>
        <v>0</v>
      </c>
      <c r="DB175" s="131">
        <f t="shared" si="135"/>
        <v>0</v>
      </c>
      <c r="DC175" s="131">
        <f t="shared" si="135"/>
        <v>0</v>
      </c>
      <c r="DD175" s="131">
        <f t="shared" si="135"/>
        <v>0</v>
      </c>
      <c r="DE175" s="131">
        <f t="shared" si="135"/>
        <v>0</v>
      </c>
      <c r="DF175" s="131">
        <f t="shared" si="135"/>
        <v>0</v>
      </c>
      <c r="DG175" s="131">
        <f t="shared" si="135"/>
        <v>0</v>
      </c>
      <c r="DH175" s="131">
        <f t="shared" si="135"/>
        <v>0</v>
      </c>
      <c r="DI175" s="131">
        <f t="shared" si="135"/>
        <v>0</v>
      </c>
      <c r="DJ175" s="131">
        <f t="shared" si="135"/>
        <v>0</v>
      </c>
      <c r="DK175" s="131">
        <f t="shared" si="135"/>
        <v>0</v>
      </c>
      <c r="DL175" s="131">
        <f t="shared" si="135"/>
        <v>0</v>
      </c>
    </row>
    <row r="176" spans="1:116" ht="24">
      <c r="A176" s="701"/>
      <c r="B176" s="403" t="s">
        <v>835</v>
      </c>
      <c r="C176" s="393"/>
      <c r="D176" s="393"/>
      <c r="E176" s="393"/>
      <c r="F176" s="394"/>
      <c r="G176" s="297"/>
      <c r="H176" s="401" t="s">
        <v>68</v>
      </c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29"/>
      <c r="U176" s="329"/>
      <c r="V176" s="329"/>
      <c r="W176" s="329"/>
      <c r="X176" s="329"/>
      <c r="Y176" s="329"/>
      <c r="Z176" s="329"/>
      <c r="AA176" s="329"/>
      <c r="AB176" s="329"/>
      <c r="AC176" s="329"/>
      <c r="AD176" s="329"/>
      <c r="AE176" s="329"/>
      <c r="AF176" s="329"/>
      <c r="AG176" s="329"/>
      <c r="AH176" s="329"/>
      <c r="AI176" s="329"/>
      <c r="AJ176" s="329"/>
      <c r="AK176" s="329"/>
      <c r="AL176" s="329"/>
      <c r="AM176" s="329"/>
      <c r="AN176" s="329"/>
      <c r="AO176" s="329"/>
      <c r="AP176" s="329"/>
      <c r="AQ176" s="329"/>
      <c r="AR176" s="329"/>
      <c r="AS176" s="329"/>
      <c r="AT176" s="329"/>
      <c r="AU176" s="329"/>
      <c r="AV176" s="329"/>
      <c r="AW176" s="329"/>
      <c r="AX176" s="329"/>
      <c r="AY176" s="329"/>
      <c r="AZ176" s="329"/>
      <c r="BA176" s="329"/>
      <c r="BB176" s="329"/>
      <c r="BC176" s="329"/>
      <c r="BD176" s="329"/>
      <c r="BE176" s="329"/>
      <c r="BF176" s="329"/>
      <c r="BG176" s="329"/>
      <c r="BH176" s="329"/>
      <c r="BI176" s="329"/>
      <c r="BJ176" s="329"/>
      <c r="BK176" s="329"/>
      <c r="BL176" s="329"/>
      <c r="BM176" s="329"/>
      <c r="BN176" s="329"/>
      <c r="BO176" s="329"/>
      <c r="BP176" s="329"/>
      <c r="BQ176" s="329"/>
      <c r="BR176" s="329"/>
      <c r="BS176" s="329"/>
      <c r="BT176" s="329"/>
      <c r="BU176" s="329"/>
      <c r="BV176" s="329"/>
      <c r="BW176" s="329"/>
      <c r="BX176" s="329"/>
      <c r="BY176" s="329"/>
      <c r="BZ176" s="329"/>
      <c r="CA176" s="329"/>
      <c r="CB176" s="329"/>
      <c r="CC176" s="329"/>
      <c r="CD176" s="329"/>
      <c r="CE176" s="329"/>
      <c r="CF176" s="329"/>
      <c r="CG176" s="329"/>
      <c r="CH176" s="329"/>
      <c r="CI176" s="329"/>
      <c r="CJ176" s="329"/>
      <c r="CK176" s="329"/>
      <c r="CL176" s="329"/>
      <c r="CM176" s="329"/>
      <c r="CN176" s="329"/>
      <c r="CO176" s="329"/>
      <c r="CP176" s="329"/>
      <c r="CQ176" s="329"/>
      <c r="CR176" s="329"/>
      <c r="CS176" s="329"/>
      <c r="CT176" s="329"/>
      <c r="CU176" s="329"/>
      <c r="CV176" s="329"/>
      <c r="CW176" s="329"/>
      <c r="CX176" s="329"/>
      <c r="CY176" s="329"/>
      <c r="CZ176" s="329"/>
      <c r="DA176" s="329"/>
      <c r="DB176" s="329"/>
      <c r="DC176" s="329"/>
      <c r="DD176" s="329"/>
      <c r="DE176" s="329"/>
      <c r="DF176" s="329"/>
      <c r="DG176" s="329"/>
      <c r="DH176" s="329"/>
      <c r="DI176" s="329"/>
      <c r="DJ176" s="329"/>
      <c r="DK176" s="329"/>
      <c r="DL176" s="329"/>
    </row>
    <row r="177" spans="1:116" ht="24">
      <c r="A177" s="701"/>
      <c r="B177" s="726" t="s">
        <v>836</v>
      </c>
      <c r="C177" s="727"/>
      <c r="D177" s="727"/>
      <c r="E177" s="727"/>
      <c r="F177" s="728"/>
      <c r="G177" s="363"/>
      <c r="H177" s="401">
        <v>1</v>
      </c>
      <c r="I177" s="131">
        <f>IF(I178&gt;=90,1,IF(I178&gt;=80,0.8,IF(I178&gt;=70,0.6,IF(I178&gt;=60,0.4,IF(I178&gt;=50,0.2,IF(I178&lt;50,0))))))</f>
        <v>0</v>
      </c>
      <c r="J177" s="131">
        <f t="shared" ref="J177:BU177" si="136">IF(J178&gt;=90,1,IF(J178&gt;=80,0.8,IF(J178&gt;=70,0.6,IF(J178&gt;=60,0.4,IF(J178&gt;=50,0.2,IF(J178&lt;50,0))))))</f>
        <v>0</v>
      </c>
      <c r="K177" s="131">
        <f t="shared" si="136"/>
        <v>0</v>
      </c>
      <c r="L177" s="131">
        <f t="shared" si="136"/>
        <v>0</v>
      </c>
      <c r="M177" s="131">
        <f t="shared" si="136"/>
        <v>0</v>
      </c>
      <c r="N177" s="131">
        <f t="shared" si="136"/>
        <v>0</v>
      </c>
      <c r="O177" s="131">
        <f t="shared" si="136"/>
        <v>0</v>
      </c>
      <c r="P177" s="131">
        <f t="shared" si="136"/>
        <v>0</v>
      </c>
      <c r="Q177" s="131">
        <f t="shared" si="136"/>
        <v>0</v>
      </c>
      <c r="R177" s="131">
        <f t="shared" si="136"/>
        <v>0</v>
      </c>
      <c r="S177" s="131">
        <f t="shared" si="136"/>
        <v>0</v>
      </c>
      <c r="T177" s="131">
        <f t="shared" si="136"/>
        <v>0</v>
      </c>
      <c r="U177" s="131">
        <f t="shared" si="136"/>
        <v>0</v>
      </c>
      <c r="V177" s="131">
        <f t="shared" si="136"/>
        <v>0</v>
      </c>
      <c r="W177" s="131">
        <f t="shared" si="136"/>
        <v>0</v>
      </c>
      <c r="X177" s="131">
        <f t="shared" si="136"/>
        <v>0</v>
      </c>
      <c r="Y177" s="131">
        <f t="shared" si="136"/>
        <v>0</v>
      </c>
      <c r="Z177" s="131">
        <f t="shared" si="136"/>
        <v>0</v>
      </c>
      <c r="AA177" s="131">
        <f t="shared" si="136"/>
        <v>0</v>
      </c>
      <c r="AB177" s="131">
        <f t="shared" si="136"/>
        <v>0</v>
      </c>
      <c r="AC177" s="131">
        <f t="shared" si="136"/>
        <v>0</v>
      </c>
      <c r="AD177" s="131">
        <f t="shared" si="136"/>
        <v>0</v>
      </c>
      <c r="AE177" s="131">
        <f t="shared" si="136"/>
        <v>0</v>
      </c>
      <c r="AF177" s="131">
        <f t="shared" si="136"/>
        <v>0</v>
      </c>
      <c r="AG177" s="131">
        <f t="shared" si="136"/>
        <v>0</v>
      </c>
      <c r="AH177" s="131">
        <f t="shared" si="136"/>
        <v>0</v>
      </c>
      <c r="AI177" s="131">
        <f t="shared" si="136"/>
        <v>0</v>
      </c>
      <c r="AJ177" s="131">
        <f t="shared" si="136"/>
        <v>0</v>
      </c>
      <c r="AK177" s="131">
        <f t="shared" si="136"/>
        <v>0</v>
      </c>
      <c r="AL177" s="131">
        <f t="shared" si="136"/>
        <v>0</v>
      </c>
      <c r="AM177" s="131">
        <f t="shared" si="136"/>
        <v>0</v>
      </c>
      <c r="AN177" s="131">
        <f t="shared" si="136"/>
        <v>0</v>
      </c>
      <c r="AO177" s="131">
        <f t="shared" si="136"/>
        <v>0</v>
      </c>
      <c r="AP177" s="131">
        <f t="shared" si="136"/>
        <v>0</v>
      </c>
      <c r="AQ177" s="131">
        <f t="shared" si="136"/>
        <v>0</v>
      </c>
      <c r="AR177" s="131">
        <f t="shared" si="136"/>
        <v>0</v>
      </c>
      <c r="AS177" s="131">
        <f t="shared" si="136"/>
        <v>0</v>
      </c>
      <c r="AT177" s="131">
        <f t="shared" si="136"/>
        <v>0</v>
      </c>
      <c r="AU177" s="131">
        <f t="shared" si="136"/>
        <v>0</v>
      </c>
      <c r="AV177" s="131">
        <f t="shared" si="136"/>
        <v>0</v>
      </c>
      <c r="AW177" s="131">
        <f t="shared" si="136"/>
        <v>0</v>
      </c>
      <c r="AX177" s="131">
        <f t="shared" si="136"/>
        <v>0</v>
      </c>
      <c r="AY177" s="131">
        <f t="shared" si="136"/>
        <v>0</v>
      </c>
      <c r="AZ177" s="131">
        <f t="shared" si="136"/>
        <v>0</v>
      </c>
      <c r="BA177" s="131">
        <f t="shared" si="136"/>
        <v>0</v>
      </c>
      <c r="BB177" s="131">
        <f t="shared" si="136"/>
        <v>0</v>
      </c>
      <c r="BC177" s="131">
        <f t="shared" si="136"/>
        <v>0</v>
      </c>
      <c r="BD177" s="131">
        <f t="shared" si="136"/>
        <v>0</v>
      </c>
      <c r="BE177" s="131">
        <f t="shared" si="136"/>
        <v>0</v>
      </c>
      <c r="BF177" s="131">
        <f t="shared" si="136"/>
        <v>0</v>
      </c>
      <c r="BG177" s="131">
        <f t="shared" si="136"/>
        <v>0</v>
      </c>
      <c r="BH177" s="131">
        <f t="shared" si="136"/>
        <v>0</v>
      </c>
      <c r="BI177" s="131">
        <f t="shared" si="136"/>
        <v>0</v>
      </c>
      <c r="BJ177" s="131">
        <f t="shared" si="136"/>
        <v>0</v>
      </c>
      <c r="BK177" s="131">
        <f t="shared" si="136"/>
        <v>0</v>
      </c>
      <c r="BL177" s="131">
        <f t="shared" si="136"/>
        <v>0</v>
      </c>
      <c r="BM177" s="131">
        <f t="shared" si="136"/>
        <v>0</v>
      </c>
      <c r="BN177" s="131">
        <f t="shared" si="136"/>
        <v>0</v>
      </c>
      <c r="BO177" s="131">
        <f t="shared" si="136"/>
        <v>0</v>
      </c>
      <c r="BP177" s="131">
        <f t="shared" si="136"/>
        <v>0</v>
      </c>
      <c r="BQ177" s="131">
        <f t="shared" si="136"/>
        <v>0</v>
      </c>
      <c r="BR177" s="131">
        <f t="shared" si="136"/>
        <v>0</v>
      </c>
      <c r="BS177" s="131">
        <f t="shared" si="136"/>
        <v>0</v>
      </c>
      <c r="BT177" s="131">
        <f t="shared" si="136"/>
        <v>0</v>
      </c>
      <c r="BU177" s="131">
        <f t="shared" si="136"/>
        <v>0</v>
      </c>
      <c r="BV177" s="131">
        <f t="shared" ref="BV177:DL177" si="137">IF(BV178&gt;=90,1,IF(BV178&gt;=80,0.8,IF(BV178&gt;=70,0.6,IF(BV178&gt;=60,0.4,IF(BV178&gt;=50,0.2,IF(BV178&lt;50,0))))))</f>
        <v>0</v>
      </c>
      <c r="BW177" s="131">
        <f t="shared" si="137"/>
        <v>0</v>
      </c>
      <c r="BX177" s="131">
        <f t="shared" si="137"/>
        <v>0</v>
      </c>
      <c r="BY177" s="131">
        <f t="shared" si="137"/>
        <v>0</v>
      </c>
      <c r="BZ177" s="131">
        <f t="shared" si="137"/>
        <v>0</v>
      </c>
      <c r="CA177" s="131">
        <f t="shared" si="137"/>
        <v>0</v>
      </c>
      <c r="CB177" s="131">
        <f t="shared" si="137"/>
        <v>0</v>
      </c>
      <c r="CC177" s="131">
        <f t="shared" si="137"/>
        <v>0</v>
      </c>
      <c r="CD177" s="131">
        <f t="shared" si="137"/>
        <v>0</v>
      </c>
      <c r="CE177" s="131">
        <f t="shared" si="137"/>
        <v>0</v>
      </c>
      <c r="CF177" s="131">
        <f t="shared" si="137"/>
        <v>0</v>
      </c>
      <c r="CG177" s="131">
        <f t="shared" si="137"/>
        <v>0</v>
      </c>
      <c r="CH177" s="131">
        <f t="shared" si="137"/>
        <v>0</v>
      </c>
      <c r="CI177" s="131">
        <f t="shared" si="137"/>
        <v>0</v>
      </c>
      <c r="CJ177" s="131">
        <f t="shared" si="137"/>
        <v>0</v>
      </c>
      <c r="CK177" s="131">
        <f t="shared" si="137"/>
        <v>0</v>
      </c>
      <c r="CL177" s="131">
        <f t="shared" si="137"/>
        <v>0</v>
      </c>
      <c r="CM177" s="131">
        <f t="shared" si="137"/>
        <v>0</v>
      </c>
      <c r="CN177" s="131">
        <f t="shared" si="137"/>
        <v>0</v>
      </c>
      <c r="CO177" s="131">
        <f t="shared" si="137"/>
        <v>0</v>
      </c>
      <c r="CP177" s="131">
        <f t="shared" si="137"/>
        <v>0</v>
      </c>
      <c r="CQ177" s="131">
        <f t="shared" si="137"/>
        <v>0</v>
      </c>
      <c r="CR177" s="131">
        <f t="shared" si="137"/>
        <v>0</v>
      </c>
      <c r="CS177" s="131">
        <f t="shared" si="137"/>
        <v>0</v>
      </c>
      <c r="CT177" s="131">
        <f t="shared" si="137"/>
        <v>0</v>
      </c>
      <c r="CU177" s="131">
        <f t="shared" si="137"/>
        <v>0</v>
      </c>
      <c r="CV177" s="131">
        <f t="shared" si="137"/>
        <v>0</v>
      </c>
      <c r="CW177" s="131">
        <f t="shared" si="137"/>
        <v>0</v>
      </c>
      <c r="CX177" s="131">
        <f t="shared" si="137"/>
        <v>0</v>
      </c>
      <c r="CY177" s="131">
        <f t="shared" si="137"/>
        <v>0</v>
      </c>
      <c r="CZ177" s="131">
        <f t="shared" si="137"/>
        <v>0</v>
      </c>
      <c r="DA177" s="131">
        <f t="shared" si="137"/>
        <v>0</v>
      </c>
      <c r="DB177" s="131">
        <f t="shared" si="137"/>
        <v>0</v>
      </c>
      <c r="DC177" s="131">
        <f t="shared" si="137"/>
        <v>0</v>
      </c>
      <c r="DD177" s="131">
        <f t="shared" si="137"/>
        <v>0</v>
      </c>
      <c r="DE177" s="131">
        <f t="shared" si="137"/>
        <v>0</v>
      </c>
      <c r="DF177" s="131">
        <f t="shared" si="137"/>
        <v>0</v>
      </c>
      <c r="DG177" s="131">
        <f t="shared" si="137"/>
        <v>0</v>
      </c>
      <c r="DH177" s="131">
        <f t="shared" si="137"/>
        <v>0</v>
      </c>
      <c r="DI177" s="131">
        <f t="shared" si="137"/>
        <v>0</v>
      </c>
      <c r="DJ177" s="131">
        <f t="shared" si="137"/>
        <v>0</v>
      </c>
      <c r="DK177" s="131">
        <f t="shared" si="137"/>
        <v>0</v>
      </c>
      <c r="DL177" s="131">
        <f t="shared" si="137"/>
        <v>0</v>
      </c>
    </row>
    <row r="178" spans="1:116" ht="24">
      <c r="A178" s="701"/>
      <c r="B178" s="403" t="s">
        <v>837</v>
      </c>
      <c r="C178" s="408"/>
      <c r="D178" s="408"/>
      <c r="E178" s="408"/>
      <c r="F178" s="408"/>
      <c r="G178" s="363"/>
      <c r="H178" s="401" t="s">
        <v>68</v>
      </c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29"/>
      <c r="U178" s="329"/>
      <c r="V178" s="329"/>
      <c r="W178" s="329"/>
      <c r="X178" s="329"/>
      <c r="Y178" s="329"/>
      <c r="Z178" s="329"/>
      <c r="AA178" s="329"/>
      <c r="AB178" s="329"/>
      <c r="AC178" s="329"/>
      <c r="AD178" s="329"/>
      <c r="AE178" s="329"/>
      <c r="AF178" s="329"/>
      <c r="AG178" s="329"/>
      <c r="AH178" s="329"/>
      <c r="AI178" s="329"/>
      <c r="AJ178" s="329"/>
      <c r="AK178" s="329"/>
      <c r="AL178" s="329"/>
      <c r="AM178" s="329"/>
      <c r="AN178" s="329"/>
      <c r="AO178" s="329"/>
      <c r="AP178" s="329"/>
      <c r="AQ178" s="329"/>
      <c r="AR178" s="329"/>
      <c r="AS178" s="329"/>
      <c r="AT178" s="329"/>
      <c r="AU178" s="329"/>
      <c r="AV178" s="329"/>
      <c r="AW178" s="329"/>
      <c r="AX178" s="329"/>
      <c r="AY178" s="329"/>
      <c r="AZ178" s="329"/>
      <c r="BA178" s="329"/>
      <c r="BB178" s="329"/>
      <c r="BC178" s="329"/>
      <c r="BD178" s="329"/>
      <c r="BE178" s="329"/>
      <c r="BF178" s="329"/>
      <c r="BG178" s="329"/>
      <c r="BH178" s="329"/>
      <c r="BI178" s="329"/>
      <c r="BJ178" s="329"/>
      <c r="BK178" s="329"/>
      <c r="BL178" s="329"/>
      <c r="BM178" s="329"/>
      <c r="BN178" s="329"/>
      <c r="BO178" s="329"/>
      <c r="BP178" s="329"/>
      <c r="BQ178" s="329"/>
      <c r="BR178" s="329"/>
      <c r="BS178" s="329"/>
      <c r="BT178" s="329"/>
      <c r="BU178" s="329"/>
      <c r="BV178" s="329"/>
      <c r="BW178" s="329"/>
      <c r="BX178" s="329"/>
      <c r="BY178" s="329"/>
      <c r="BZ178" s="329"/>
      <c r="CA178" s="329"/>
      <c r="CB178" s="329"/>
      <c r="CC178" s="329"/>
      <c r="CD178" s="329"/>
      <c r="CE178" s="329"/>
      <c r="CF178" s="329"/>
      <c r="CG178" s="329"/>
      <c r="CH178" s="329"/>
      <c r="CI178" s="329"/>
      <c r="CJ178" s="329"/>
      <c r="CK178" s="329"/>
      <c r="CL178" s="329"/>
      <c r="CM178" s="329"/>
      <c r="CN178" s="329"/>
      <c r="CO178" s="329"/>
      <c r="CP178" s="329"/>
      <c r="CQ178" s="329"/>
      <c r="CR178" s="329"/>
      <c r="CS178" s="329"/>
      <c r="CT178" s="329"/>
      <c r="CU178" s="329"/>
      <c r="CV178" s="329"/>
      <c r="CW178" s="329"/>
      <c r="CX178" s="329"/>
      <c r="CY178" s="329"/>
      <c r="CZ178" s="329"/>
      <c r="DA178" s="329"/>
      <c r="DB178" s="329"/>
      <c r="DC178" s="329"/>
      <c r="DD178" s="329"/>
      <c r="DE178" s="329"/>
      <c r="DF178" s="329"/>
      <c r="DG178" s="329"/>
      <c r="DH178" s="329"/>
      <c r="DI178" s="329"/>
      <c r="DJ178" s="329"/>
      <c r="DK178" s="329"/>
      <c r="DL178" s="329"/>
    </row>
    <row r="179" spans="1:116" ht="24">
      <c r="A179" s="701"/>
      <c r="B179" s="726" t="s">
        <v>838</v>
      </c>
      <c r="C179" s="727"/>
      <c r="D179" s="727"/>
      <c r="E179" s="727"/>
      <c r="F179" s="727"/>
      <c r="G179" s="363" t="s">
        <v>839</v>
      </c>
      <c r="H179" s="409">
        <v>1</v>
      </c>
      <c r="I179" s="131">
        <f>IF(I180&gt;=90,1,IF(I180&gt;=80,0.8,IF(I180&gt;=70,0.6,IF(I180&gt;=60,0.4,IF(I180&gt;=50,0.2,IF(I180&lt;50,0))))))</f>
        <v>0</v>
      </c>
      <c r="J179" s="131">
        <f t="shared" ref="J179:BU179" si="138">IF(J180&gt;=90,1,IF(J180&gt;=80,0.8,IF(J180&gt;=70,0.6,IF(J180&gt;=60,0.4,IF(J180&gt;=50,0.2,IF(J180&lt;50,0))))))</f>
        <v>0</v>
      </c>
      <c r="K179" s="131">
        <f t="shared" si="138"/>
        <v>0</v>
      </c>
      <c r="L179" s="131">
        <f t="shared" si="138"/>
        <v>0</v>
      </c>
      <c r="M179" s="131">
        <f t="shared" si="138"/>
        <v>0</v>
      </c>
      <c r="N179" s="131">
        <f t="shared" si="138"/>
        <v>0</v>
      </c>
      <c r="O179" s="131">
        <f t="shared" si="138"/>
        <v>0</v>
      </c>
      <c r="P179" s="131">
        <f t="shared" si="138"/>
        <v>0</v>
      </c>
      <c r="Q179" s="131">
        <f t="shared" si="138"/>
        <v>0</v>
      </c>
      <c r="R179" s="131">
        <f t="shared" si="138"/>
        <v>0</v>
      </c>
      <c r="S179" s="131">
        <f t="shared" si="138"/>
        <v>0</v>
      </c>
      <c r="T179" s="131">
        <f t="shared" si="138"/>
        <v>0</v>
      </c>
      <c r="U179" s="131">
        <f t="shared" si="138"/>
        <v>0</v>
      </c>
      <c r="V179" s="131">
        <f t="shared" si="138"/>
        <v>0</v>
      </c>
      <c r="W179" s="131">
        <f t="shared" si="138"/>
        <v>0</v>
      </c>
      <c r="X179" s="131">
        <f t="shared" si="138"/>
        <v>0</v>
      </c>
      <c r="Y179" s="131">
        <f t="shared" si="138"/>
        <v>0</v>
      </c>
      <c r="Z179" s="131">
        <f t="shared" si="138"/>
        <v>0</v>
      </c>
      <c r="AA179" s="131">
        <f t="shared" si="138"/>
        <v>0</v>
      </c>
      <c r="AB179" s="131">
        <f t="shared" si="138"/>
        <v>0</v>
      </c>
      <c r="AC179" s="131">
        <f t="shared" si="138"/>
        <v>0</v>
      </c>
      <c r="AD179" s="131">
        <f t="shared" si="138"/>
        <v>0</v>
      </c>
      <c r="AE179" s="131">
        <f t="shared" si="138"/>
        <v>0</v>
      </c>
      <c r="AF179" s="131">
        <f t="shared" si="138"/>
        <v>0</v>
      </c>
      <c r="AG179" s="131">
        <f t="shared" si="138"/>
        <v>0</v>
      </c>
      <c r="AH179" s="131">
        <f t="shared" si="138"/>
        <v>0</v>
      </c>
      <c r="AI179" s="131">
        <f t="shared" si="138"/>
        <v>0</v>
      </c>
      <c r="AJ179" s="131">
        <f t="shared" si="138"/>
        <v>0</v>
      </c>
      <c r="AK179" s="131">
        <f t="shared" si="138"/>
        <v>0</v>
      </c>
      <c r="AL179" s="131">
        <f t="shared" si="138"/>
        <v>0</v>
      </c>
      <c r="AM179" s="131">
        <f t="shared" si="138"/>
        <v>0</v>
      </c>
      <c r="AN179" s="131">
        <f t="shared" si="138"/>
        <v>0</v>
      </c>
      <c r="AO179" s="131">
        <f t="shared" si="138"/>
        <v>0</v>
      </c>
      <c r="AP179" s="131">
        <f t="shared" si="138"/>
        <v>0</v>
      </c>
      <c r="AQ179" s="131">
        <f t="shared" si="138"/>
        <v>0</v>
      </c>
      <c r="AR179" s="131">
        <f t="shared" si="138"/>
        <v>0</v>
      </c>
      <c r="AS179" s="131">
        <f t="shared" si="138"/>
        <v>0</v>
      </c>
      <c r="AT179" s="131">
        <f t="shared" si="138"/>
        <v>0</v>
      </c>
      <c r="AU179" s="131">
        <f t="shared" si="138"/>
        <v>0</v>
      </c>
      <c r="AV179" s="131">
        <f t="shared" si="138"/>
        <v>0</v>
      </c>
      <c r="AW179" s="131">
        <f t="shared" si="138"/>
        <v>0</v>
      </c>
      <c r="AX179" s="131">
        <f t="shared" si="138"/>
        <v>0</v>
      </c>
      <c r="AY179" s="131">
        <f t="shared" si="138"/>
        <v>0</v>
      </c>
      <c r="AZ179" s="131">
        <f t="shared" si="138"/>
        <v>0</v>
      </c>
      <c r="BA179" s="131">
        <f t="shared" si="138"/>
        <v>0</v>
      </c>
      <c r="BB179" s="131">
        <f t="shared" si="138"/>
        <v>0</v>
      </c>
      <c r="BC179" s="131">
        <f t="shared" si="138"/>
        <v>0</v>
      </c>
      <c r="BD179" s="131">
        <f t="shared" si="138"/>
        <v>0</v>
      </c>
      <c r="BE179" s="131">
        <f t="shared" si="138"/>
        <v>0</v>
      </c>
      <c r="BF179" s="131">
        <f t="shared" si="138"/>
        <v>0</v>
      </c>
      <c r="BG179" s="131">
        <f t="shared" si="138"/>
        <v>0</v>
      </c>
      <c r="BH179" s="131">
        <f t="shared" si="138"/>
        <v>0</v>
      </c>
      <c r="BI179" s="131">
        <f t="shared" si="138"/>
        <v>0</v>
      </c>
      <c r="BJ179" s="131">
        <f t="shared" si="138"/>
        <v>0</v>
      </c>
      <c r="BK179" s="131">
        <f t="shared" si="138"/>
        <v>0</v>
      </c>
      <c r="BL179" s="131">
        <f t="shared" si="138"/>
        <v>0</v>
      </c>
      <c r="BM179" s="131">
        <f t="shared" si="138"/>
        <v>0</v>
      </c>
      <c r="BN179" s="131">
        <f t="shared" si="138"/>
        <v>0</v>
      </c>
      <c r="BO179" s="131">
        <f t="shared" si="138"/>
        <v>0</v>
      </c>
      <c r="BP179" s="131">
        <f t="shared" si="138"/>
        <v>0</v>
      </c>
      <c r="BQ179" s="131">
        <f t="shared" si="138"/>
        <v>0</v>
      </c>
      <c r="BR179" s="131">
        <f t="shared" si="138"/>
        <v>0</v>
      </c>
      <c r="BS179" s="131">
        <f t="shared" si="138"/>
        <v>0</v>
      </c>
      <c r="BT179" s="131">
        <f t="shared" si="138"/>
        <v>0</v>
      </c>
      <c r="BU179" s="131">
        <f t="shared" si="138"/>
        <v>0</v>
      </c>
      <c r="BV179" s="131">
        <f t="shared" ref="BV179:DL179" si="139">IF(BV180&gt;=90,1,IF(BV180&gt;=80,0.8,IF(BV180&gt;=70,0.6,IF(BV180&gt;=60,0.4,IF(BV180&gt;=50,0.2,IF(BV180&lt;50,0))))))</f>
        <v>0</v>
      </c>
      <c r="BW179" s="131">
        <f t="shared" si="139"/>
        <v>0</v>
      </c>
      <c r="BX179" s="131">
        <f t="shared" si="139"/>
        <v>0</v>
      </c>
      <c r="BY179" s="131">
        <f t="shared" si="139"/>
        <v>0</v>
      </c>
      <c r="BZ179" s="131">
        <f t="shared" si="139"/>
        <v>0</v>
      </c>
      <c r="CA179" s="131">
        <f t="shared" si="139"/>
        <v>0</v>
      </c>
      <c r="CB179" s="131">
        <f t="shared" si="139"/>
        <v>0</v>
      </c>
      <c r="CC179" s="131">
        <f t="shared" si="139"/>
        <v>0</v>
      </c>
      <c r="CD179" s="131">
        <f t="shared" si="139"/>
        <v>0</v>
      </c>
      <c r="CE179" s="131">
        <f t="shared" si="139"/>
        <v>0</v>
      </c>
      <c r="CF179" s="131">
        <f t="shared" si="139"/>
        <v>0</v>
      </c>
      <c r="CG179" s="131">
        <f t="shared" si="139"/>
        <v>0</v>
      </c>
      <c r="CH179" s="131">
        <f t="shared" si="139"/>
        <v>0</v>
      </c>
      <c r="CI179" s="131">
        <f t="shared" si="139"/>
        <v>0</v>
      </c>
      <c r="CJ179" s="131">
        <f t="shared" si="139"/>
        <v>0</v>
      </c>
      <c r="CK179" s="131">
        <f t="shared" si="139"/>
        <v>0</v>
      </c>
      <c r="CL179" s="131">
        <f t="shared" si="139"/>
        <v>0</v>
      </c>
      <c r="CM179" s="131">
        <f t="shared" si="139"/>
        <v>0</v>
      </c>
      <c r="CN179" s="131">
        <f t="shared" si="139"/>
        <v>0</v>
      </c>
      <c r="CO179" s="131">
        <f t="shared" si="139"/>
        <v>0</v>
      </c>
      <c r="CP179" s="131">
        <f t="shared" si="139"/>
        <v>0</v>
      </c>
      <c r="CQ179" s="131">
        <f t="shared" si="139"/>
        <v>0</v>
      </c>
      <c r="CR179" s="131">
        <f t="shared" si="139"/>
        <v>0</v>
      </c>
      <c r="CS179" s="131">
        <f t="shared" si="139"/>
        <v>0</v>
      </c>
      <c r="CT179" s="131">
        <f t="shared" si="139"/>
        <v>0</v>
      </c>
      <c r="CU179" s="131">
        <f t="shared" si="139"/>
        <v>0</v>
      </c>
      <c r="CV179" s="131">
        <f t="shared" si="139"/>
        <v>0</v>
      </c>
      <c r="CW179" s="131">
        <f t="shared" si="139"/>
        <v>0</v>
      </c>
      <c r="CX179" s="131">
        <f t="shared" si="139"/>
        <v>0</v>
      </c>
      <c r="CY179" s="131">
        <f t="shared" si="139"/>
        <v>0</v>
      </c>
      <c r="CZ179" s="131">
        <f t="shared" si="139"/>
        <v>0</v>
      </c>
      <c r="DA179" s="131">
        <f t="shared" si="139"/>
        <v>0</v>
      </c>
      <c r="DB179" s="131">
        <f t="shared" si="139"/>
        <v>0</v>
      </c>
      <c r="DC179" s="131">
        <f t="shared" si="139"/>
        <v>0</v>
      </c>
      <c r="DD179" s="131">
        <f t="shared" si="139"/>
        <v>0</v>
      </c>
      <c r="DE179" s="131">
        <f t="shared" si="139"/>
        <v>0</v>
      </c>
      <c r="DF179" s="131">
        <f t="shared" si="139"/>
        <v>0</v>
      </c>
      <c r="DG179" s="131">
        <f t="shared" si="139"/>
        <v>0</v>
      </c>
      <c r="DH179" s="131">
        <f t="shared" si="139"/>
        <v>0</v>
      </c>
      <c r="DI179" s="131">
        <f t="shared" si="139"/>
        <v>0</v>
      </c>
      <c r="DJ179" s="131">
        <f t="shared" si="139"/>
        <v>0</v>
      </c>
      <c r="DK179" s="131">
        <f t="shared" si="139"/>
        <v>0</v>
      </c>
      <c r="DL179" s="131">
        <f t="shared" si="139"/>
        <v>0</v>
      </c>
    </row>
    <row r="180" spans="1:116" ht="24">
      <c r="A180" s="701"/>
      <c r="B180" s="403" t="s">
        <v>840</v>
      </c>
      <c r="C180" s="408"/>
      <c r="D180" s="408"/>
      <c r="E180" s="408"/>
      <c r="F180" s="408"/>
      <c r="G180" s="406" t="s">
        <v>841</v>
      </c>
      <c r="H180" s="401" t="s">
        <v>68</v>
      </c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29"/>
      <c r="AC180" s="329"/>
      <c r="AD180" s="329"/>
      <c r="AE180" s="329"/>
      <c r="AF180" s="329"/>
      <c r="AG180" s="329"/>
      <c r="AH180" s="329"/>
      <c r="AI180" s="329"/>
      <c r="AJ180" s="329"/>
      <c r="AK180" s="329"/>
      <c r="AL180" s="329"/>
      <c r="AM180" s="329"/>
      <c r="AN180" s="329"/>
      <c r="AO180" s="329"/>
      <c r="AP180" s="329"/>
      <c r="AQ180" s="329"/>
      <c r="AR180" s="329"/>
      <c r="AS180" s="329"/>
      <c r="AT180" s="329"/>
      <c r="AU180" s="329"/>
      <c r="AV180" s="329"/>
      <c r="AW180" s="329"/>
      <c r="AX180" s="329"/>
      <c r="AY180" s="329"/>
      <c r="AZ180" s="329"/>
      <c r="BA180" s="329"/>
      <c r="BB180" s="329"/>
      <c r="BC180" s="329"/>
      <c r="BD180" s="329"/>
      <c r="BE180" s="329"/>
      <c r="BF180" s="329"/>
      <c r="BG180" s="329"/>
      <c r="BH180" s="329"/>
      <c r="BI180" s="329"/>
      <c r="BJ180" s="329"/>
      <c r="BK180" s="329"/>
      <c r="BL180" s="329"/>
      <c r="BM180" s="329"/>
      <c r="BN180" s="329"/>
      <c r="BO180" s="329"/>
      <c r="BP180" s="329"/>
      <c r="BQ180" s="329"/>
      <c r="BR180" s="329"/>
      <c r="BS180" s="329"/>
      <c r="BT180" s="329"/>
      <c r="BU180" s="329"/>
      <c r="BV180" s="329"/>
      <c r="BW180" s="329"/>
      <c r="BX180" s="329"/>
      <c r="BY180" s="329"/>
      <c r="BZ180" s="329"/>
      <c r="CA180" s="329"/>
      <c r="CB180" s="329"/>
      <c r="CC180" s="329"/>
      <c r="CD180" s="329"/>
      <c r="CE180" s="329"/>
      <c r="CF180" s="329"/>
      <c r="CG180" s="329"/>
      <c r="CH180" s="329"/>
      <c r="CI180" s="329"/>
      <c r="CJ180" s="329"/>
      <c r="CK180" s="329"/>
      <c r="CL180" s="329"/>
      <c r="CM180" s="329"/>
      <c r="CN180" s="329"/>
      <c r="CO180" s="329"/>
      <c r="CP180" s="329"/>
      <c r="CQ180" s="329"/>
      <c r="CR180" s="329"/>
      <c r="CS180" s="329"/>
      <c r="CT180" s="329"/>
      <c r="CU180" s="329"/>
      <c r="CV180" s="329"/>
      <c r="CW180" s="329"/>
      <c r="CX180" s="329"/>
      <c r="CY180" s="329"/>
      <c r="CZ180" s="329"/>
      <c r="DA180" s="329"/>
      <c r="DB180" s="329"/>
      <c r="DC180" s="329"/>
      <c r="DD180" s="329"/>
      <c r="DE180" s="329"/>
      <c r="DF180" s="329"/>
      <c r="DG180" s="329"/>
      <c r="DH180" s="329"/>
      <c r="DI180" s="329"/>
      <c r="DJ180" s="329"/>
      <c r="DK180" s="329"/>
      <c r="DL180" s="329"/>
    </row>
    <row r="181" spans="1:116" ht="24">
      <c r="A181" s="701"/>
      <c r="B181" s="720" t="s">
        <v>842</v>
      </c>
      <c r="C181" s="721"/>
      <c r="D181" s="721"/>
      <c r="E181" s="721"/>
      <c r="F181" s="722"/>
      <c r="G181" s="406" t="s">
        <v>843</v>
      </c>
      <c r="H181" s="40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</row>
    <row r="182" spans="1:116" ht="24">
      <c r="A182" s="701"/>
      <c r="B182" s="717" t="s">
        <v>844</v>
      </c>
      <c r="C182" s="718"/>
      <c r="D182" s="718"/>
      <c r="E182" s="718"/>
      <c r="F182" s="719"/>
      <c r="G182" s="406" t="s">
        <v>845</v>
      </c>
      <c r="H182" s="401">
        <v>1</v>
      </c>
      <c r="I182" s="131">
        <f>IF(I183&gt;=90,1,IF(I183&gt;=80,0.8,IF(I183&gt;=70,0.6,IF(I183&gt;=60,0.4,IF(I183&gt;=50,0.2,IF(I183&lt;50,0))))))</f>
        <v>0</v>
      </c>
      <c r="J182" s="131">
        <f t="shared" ref="J182:BU182" si="140">IF(J183&gt;=90,1,IF(J183&gt;=80,0.8,IF(J183&gt;=70,0.6,IF(J183&gt;=60,0.4,IF(J183&gt;=50,0.2,IF(J183&lt;50,0))))))</f>
        <v>0</v>
      </c>
      <c r="K182" s="131">
        <f t="shared" si="140"/>
        <v>0</v>
      </c>
      <c r="L182" s="131">
        <f t="shared" si="140"/>
        <v>0</v>
      </c>
      <c r="M182" s="131">
        <f t="shared" si="140"/>
        <v>0</v>
      </c>
      <c r="N182" s="131">
        <f t="shared" si="140"/>
        <v>0</v>
      </c>
      <c r="O182" s="131">
        <f t="shared" si="140"/>
        <v>0</v>
      </c>
      <c r="P182" s="131">
        <f t="shared" si="140"/>
        <v>0</v>
      </c>
      <c r="Q182" s="131">
        <f t="shared" si="140"/>
        <v>0</v>
      </c>
      <c r="R182" s="131">
        <f t="shared" si="140"/>
        <v>0</v>
      </c>
      <c r="S182" s="131">
        <f t="shared" si="140"/>
        <v>0</v>
      </c>
      <c r="T182" s="131">
        <f t="shared" si="140"/>
        <v>0</v>
      </c>
      <c r="U182" s="131">
        <f t="shared" si="140"/>
        <v>0</v>
      </c>
      <c r="V182" s="131">
        <f t="shared" si="140"/>
        <v>0</v>
      </c>
      <c r="W182" s="131">
        <f t="shared" si="140"/>
        <v>0</v>
      </c>
      <c r="X182" s="131">
        <f t="shared" si="140"/>
        <v>0</v>
      </c>
      <c r="Y182" s="131">
        <f t="shared" si="140"/>
        <v>0</v>
      </c>
      <c r="Z182" s="131">
        <f t="shared" si="140"/>
        <v>0</v>
      </c>
      <c r="AA182" s="131">
        <f t="shared" si="140"/>
        <v>0</v>
      </c>
      <c r="AB182" s="131">
        <f t="shared" si="140"/>
        <v>0</v>
      </c>
      <c r="AC182" s="131">
        <f t="shared" si="140"/>
        <v>0</v>
      </c>
      <c r="AD182" s="131">
        <f t="shared" si="140"/>
        <v>0</v>
      </c>
      <c r="AE182" s="131">
        <f t="shared" si="140"/>
        <v>0</v>
      </c>
      <c r="AF182" s="131">
        <f t="shared" si="140"/>
        <v>0</v>
      </c>
      <c r="AG182" s="131">
        <f t="shared" si="140"/>
        <v>0</v>
      </c>
      <c r="AH182" s="131">
        <f t="shared" si="140"/>
        <v>0</v>
      </c>
      <c r="AI182" s="131">
        <f t="shared" si="140"/>
        <v>0</v>
      </c>
      <c r="AJ182" s="131">
        <f t="shared" si="140"/>
        <v>0</v>
      </c>
      <c r="AK182" s="131">
        <f t="shared" si="140"/>
        <v>0</v>
      </c>
      <c r="AL182" s="131">
        <f t="shared" si="140"/>
        <v>0</v>
      </c>
      <c r="AM182" s="131">
        <f t="shared" si="140"/>
        <v>0</v>
      </c>
      <c r="AN182" s="131">
        <f t="shared" si="140"/>
        <v>0</v>
      </c>
      <c r="AO182" s="131">
        <f t="shared" si="140"/>
        <v>0</v>
      </c>
      <c r="AP182" s="131">
        <f t="shared" si="140"/>
        <v>0</v>
      </c>
      <c r="AQ182" s="131">
        <f t="shared" si="140"/>
        <v>0</v>
      </c>
      <c r="AR182" s="131">
        <f t="shared" si="140"/>
        <v>0</v>
      </c>
      <c r="AS182" s="131">
        <f t="shared" si="140"/>
        <v>0</v>
      </c>
      <c r="AT182" s="131">
        <f t="shared" si="140"/>
        <v>0</v>
      </c>
      <c r="AU182" s="131">
        <f t="shared" si="140"/>
        <v>0</v>
      </c>
      <c r="AV182" s="131">
        <f t="shared" si="140"/>
        <v>0</v>
      </c>
      <c r="AW182" s="131">
        <f t="shared" si="140"/>
        <v>0</v>
      </c>
      <c r="AX182" s="131">
        <f t="shared" si="140"/>
        <v>0</v>
      </c>
      <c r="AY182" s="131">
        <f t="shared" si="140"/>
        <v>0</v>
      </c>
      <c r="AZ182" s="131">
        <f t="shared" si="140"/>
        <v>0</v>
      </c>
      <c r="BA182" s="131">
        <f t="shared" si="140"/>
        <v>0</v>
      </c>
      <c r="BB182" s="131">
        <f t="shared" si="140"/>
        <v>0</v>
      </c>
      <c r="BC182" s="131">
        <f t="shared" si="140"/>
        <v>0</v>
      </c>
      <c r="BD182" s="131">
        <f t="shared" si="140"/>
        <v>0</v>
      </c>
      <c r="BE182" s="131">
        <f t="shared" si="140"/>
        <v>0</v>
      </c>
      <c r="BF182" s="131">
        <f t="shared" si="140"/>
        <v>0</v>
      </c>
      <c r="BG182" s="131">
        <f t="shared" si="140"/>
        <v>0</v>
      </c>
      <c r="BH182" s="131">
        <f t="shared" si="140"/>
        <v>0</v>
      </c>
      <c r="BI182" s="131">
        <f t="shared" si="140"/>
        <v>0</v>
      </c>
      <c r="BJ182" s="131">
        <f t="shared" si="140"/>
        <v>0</v>
      </c>
      <c r="BK182" s="131">
        <f t="shared" si="140"/>
        <v>0</v>
      </c>
      <c r="BL182" s="131">
        <f t="shared" si="140"/>
        <v>0</v>
      </c>
      <c r="BM182" s="131">
        <f t="shared" si="140"/>
        <v>0</v>
      </c>
      <c r="BN182" s="131">
        <f t="shared" si="140"/>
        <v>0</v>
      </c>
      <c r="BO182" s="131">
        <f t="shared" si="140"/>
        <v>0</v>
      </c>
      <c r="BP182" s="131">
        <f t="shared" si="140"/>
        <v>0</v>
      </c>
      <c r="BQ182" s="131">
        <f t="shared" si="140"/>
        <v>0</v>
      </c>
      <c r="BR182" s="131">
        <f t="shared" si="140"/>
        <v>0</v>
      </c>
      <c r="BS182" s="131">
        <f t="shared" si="140"/>
        <v>0</v>
      </c>
      <c r="BT182" s="131">
        <f t="shared" si="140"/>
        <v>0</v>
      </c>
      <c r="BU182" s="131">
        <f t="shared" si="140"/>
        <v>0</v>
      </c>
      <c r="BV182" s="131">
        <f t="shared" ref="BV182:DL182" si="141">IF(BV183&gt;=90,1,IF(BV183&gt;=80,0.8,IF(BV183&gt;=70,0.6,IF(BV183&gt;=60,0.4,IF(BV183&gt;=50,0.2,IF(BV183&lt;50,0))))))</f>
        <v>0</v>
      </c>
      <c r="BW182" s="131">
        <f t="shared" si="141"/>
        <v>0</v>
      </c>
      <c r="BX182" s="131">
        <f t="shared" si="141"/>
        <v>0</v>
      </c>
      <c r="BY182" s="131">
        <f t="shared" si="141"/>
        <v>0</v>
      </c>
      <c r="BZ182" s="131">
        <f t="shared" si="141"/>
        <v>0</v>
      </c>
      <c r="CA182" s="131">
        <f t="shared" si="141"/>
        <v>0</v>
      </c>
      <c r="CB182" s="131">
        <f t="shared" si="141"/>
        <v>0</v>
      </c>
      <c r="CC182" s="131">
        <f t="shared" si="141"/>
        <v>0</v>
      </c>
      <c r="CD182" s="131">
        <f t="shared" si="141"/>
        <v>0</v>
      </c>
      <c r="CE182" s="131">
        <f t="shared" si="141"/>
        <v>0</v>
      </c>
      <c r="CF182" s="131">
        <f t="shared" si="141"/>
        <v>0</v>
      </c>
      <c r="CG182" s="131">
        <f t="shared" si="141"/>
        <v>0</v>
      </c>
      <c r="CH182" s="131">
        <f t="shared" si="141"/>
        <v>0</v>
      </c>
      <c r="CI182" s="131">
        <f t="shared" si="141"/>
        <v>0</v>
      </c>
      <c r="CJ182" s="131">
        <f t="shared" si="141"/>
        <v>0</v>
      </c>
      <c r="CK182" s="131">
        <f t="shared" si="141"/>
        <v>0</v>
      </c>
      <c r="CL182" s="131">
        <f t="shared" si="141"/>
        <v>0</v>
      </c>
      <c r="CM182" s="131">
        <f t="shared" si="141"/>
        <v>0</v>
      </c>
      <c r="CN182" s="131">
        <f t="shared" si="141"/>
        <v>0</v>
      </c>
      <c r="CO182" s="131">
        <f t="shared" si="141"/>
        <v>0</v>
      </c>
      <c r="CP182" s="131">
        <f t="shared" si="141"/>
        <v>0</v>
      </c>
      <c r="CQ182" s="131">
        <f t="shared" si="141"/>
        <v>0</v>
      </c>
      <c r="CR182" s="131">
        <f t="shared" si="141"/>
        <v>0</v>
      </c>
      <c r="CS182" s="131">
        <f t="shared" si="141"/>
        <v>0</v>
      </c>
      <c r="CT182" s="131">
        <f t="shared" si="141"/>
        <v>0</v>
      </c>
      <c r="CU182" s="131">
        <f t="shared" si="141"/>
        <v>0</v>
      </c>
      <c r="CV182" s="131">
        <f t="shared" si="141"/>
        <v>0</v>
      </c>
      <c r="CW182" s="131">
        <f t="shared" si="141"/>
        <v>0</v>
      </c>
      <c r="CX182" s="131">
        <f t="shared" si="141"/>
        <v>0</v>
      </c>
      <c r="CY182" s="131">
        <f t="shared" si="141"/>
        <v>0</v>
      </c>
      <c r="CZ182" s="131">
        <f t="shared" si="141"/>
        <v>0</v>
      </c>
      <c r="DA182" s="131">
        <f t="shared" si="141"/>
        <v>0</v>
      </c>
      <c r="DB182" s="131">
        <f t="shared" si="141"/>
        <v>0</v>
      </c>
      <c r="DC182" s="131">
        <f t="shared" si="141"/>
        <v>0</v>
      </c>
      <c r="DD182" s="131">
        <f t="shared" si="141"/>
        <v>0</v>
      </c>
      <c r="DE182" s="131">
        <f t="shared" si="141"/>
        <v>0</v>
      </c>
      <c r="DF182" s="131">
        <f t="shared" si="141"/>
        <v>0</v>
      </c>
      <c r="DG182" s="131">
        <f t="shared" si="141"/>
        <v>0</v>
      </c>
      <c r="DH182" s="131">
        <f t="shared" si="141"/>
        <v>0</v>
      </c>
      <c r="DI182" s="131">
        <f t="shared" si="141"/>
        <v>0</v>
      </c>
      <c r="DJ182" s="131">
        <f t="shared" si="141"/>
        <v>0</v>
      </c>
      <c r="DK182" s="131">
        <f t="shared" si="141"/>
        <v>0</v>
      </c>
      <c r="DL182" s="131">
        <f t="shared" si="141"/>
        <v>0</v>
      </c>
    </row>
    <row r="183" spans="1:116" ht="24">
      <c r="A183" s="701"/>
      <c r="B183" s="403" t="s">
        <v>846</v>
      </c>
      <c r="C183" s="393"/>
      <c r="D183" s="393"/>
      <c r="E183" s="393"/>
      <c r="F183" s="394"/>
      <c r="G183" s="406" t="s">
        <v>847</v>
      </c>
      <c r="H183" s="401" t="s">
        <v>68</v>
      </c>
      <c r="I183" s="329"/>
      <c r="J183" s="329"/>
      <c r="K183" s="329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329"/>
      <c r="AA183" s="329"/>
      <c r="AB183" s="329"/>
      <c r="AC183" s="329"/>
      <c r="AD183" s="329"/>
      <c r="AE183" s="329"/>
      <c r="AF183" s="329"/>
      <c r="AG183" s="329"/>
      <c r="AH183" s="329"/>
      <c r="AI183" s="329"/>
      <c r="AJ183" s="329"/>
      <c r="AK183" s="329"/>
      <c r="AL183" s="329"/>
      <c r="AM183" s="329"/>
      <c r="AN183" s="329"/>
      <c r="AO183" s="329"/>
      <c r="AP183" s="329"/>
      <c r="AQ183" s="329"/>
      <c r="AR183" s="329"/>
      <c r="AS183" s="329"/>
      <c r="AT183" s="329"/>
      <c r="AU183" s="329"/>
      <c r="AV183" s="329"/>
      <c r="AW183" s="329"/>
      <c r="AX183" s="329"/>
      <c r="AY183" s="329"/>
      <c r="AZ183" s="329"/>
      <c r="BA183" s="329"/>
      <c r="BB183" s="329"/>
      <c r="BC183" s="329"/>
      <c r="BD183" s="329"/>
      <c r="BE183" s="329"/>
      <c r="BF183" s="329"/>
      <c r="BG183" s="329"/>
      <c r="BH183" s="329"/>
      <c r="BI183" s="329"/>
      <c r="BJ183" s="329"/>
      <c r="BK183" s="329"/>
      <c r="BL183" s="329"/>
      <c r="BM183" s="329"/>
      <c r="BN183" s="329"/>
      <c r="BO183" s="329"/>
      <c r="BP183" s="329"/>
      <c r="BQ183" s="329"/>
      <c r="BR183" s="329"/>
      <c r="BS183" s="329"/>
      <c r="BT183" s="329"/>
      <c r="BU183" s="329"/>
      <c r="BV183" s="329"/>
      <c r="BW183" s="329"/>
      <c r="BX183" s="329"/>
      <c r="BY183" s="329"/>
      <c r="BZ183" s="329"/>
      <c r="CA183" s="329"/>
      <c r="CB183" s="329"/>
      <c r="CC183" s="329"/>
      <c r="CD183" s="329"/>
      <c r="CE183" s="329"/>
      <c r="CF183" s="329"/>
      <c r="CG183" s="329"/>
      <c r="CH183" s="329"/>
      <c r="CI183" s="329"/>
      <c r="CJ183" s="329"/>
      <c r="CK183" s="329"/>
      <c r="CL183" s="329"/>
      <c r="CM183" s="329"/>
      <c r="CN183" s="329"/>
      <c r="CO183" s="329"/>
      <c r="CP183" s="329"/>
      <c r="CQ183" s="329"/>
      <c r="CR183" s="329"/>
      <c r="CS183" s="329"/>
      <c r="CT183" s="329"/>
      <c r="CU183" s="329"/>
      <c r="CV183" s="329"/>
      <c r="CW183" s="329"/>
      <c r="CX183" s="329"/>
      <c r="CY183" s="329"/>
      <c r="CZ183" s="329"/>
      <c r="DA183" s="329"/>
      <c r="DB183" s="329"/>
      <c r="DC183" s="329"/>
      <c r="DD183" s="329"/>
      <c r="DE183" s="329"/>
      <c r="DF183" s="329"/>
      <c r="DG183" s="329"/>
      <c r="DH183" s="329"/>
      <c r="DI183" s="329"/>
      <c r="DJ183" s="329"/>
      <c r="DK183" s="329"/>
      <c r="DL183" s="329"/>
    </row>
    <row r="184" spans="1:116" ht="24">
      <c r="A184" s="701"/>
      <c r="B184" s="717" t="s">
        <v>848</v>
      </c>
      <c r="C184" s="718"/>
      <c r="D184" s="718"/>
      <c r="E184" s="718"/>
      <c r="F184" s="719"/>
      <c r="G184" s="406" t="s">
        <v>849</v>
      </c>
      <c r="H184" s="401">
        <v>1</v>
      </c>
      <c r="I184" s="131">
        <f>IF(I185&gt;=95,1,IF(I185&gt;=90,0.8,IF(I185&gt;=85,0.6,IF(I185&gt;=80,0.4,IF(I185&gt;=75,0.2,IF(I185&lt;75,0))))))</f>
        <v>0</v>
      </c>
      <c r="J184" s="131">
        <f t="shared" ref="J184:BU184" si="142">IF(J185&gt;=95,1,IF(J185&gt;=90,0.8,IF(J185&gt;=85,0.6,IF(J185&gt;=80,0.4,IF(J185&gt;=75,0.2,IF(J185&lt;75,0))))))</f>
        <v>0</v>
      </c>
      <c r="K184" s="131">
        <f t="shared" si="142"/>
        <v>0</v>
      </c>
      <c r="L184" s="131">
        <f t="shared" si="142"/>
        <v>0</v>
      </c>
      <c r="M184" s="131">
        <f t="shared" si="142"/>
        <v>0</v>
      </c>
      <c r="N184" s="131">
        <f t="shared" si="142"/>
        <v>0</v>
      </c>
      <c r="O184" s="131">
        <f t="shared" si="142"/>
        <v>0</v>
      </c>
      <c r="P184" s="131">
        <f t="shared" si="142"/>
        <v>0</v>
      </c>
      <c r="Q184" s="131">
        <f t="shared" si="142"/>
        <v>0</v>
      </c>
      <c r="R184" s="131">
        <f t="shared" si="142"/>
        <v>0</v>
      </c>
      <c r="S184" s="131">
        <f t="shared" si="142"/>
        <v>0</v>
      </c>
      <c r="T184" s="131">
        <f t="shared" si="142"/>
        <v>0</v>
      </c>
      <c r="U184" s="131">
        <f t="shared" si="142"/>
        <v>0</v>
      </c>
      <c r="V184" s="131">
        <f t="shared" si="142"/>
        <v>0</v>
      </c>
      <c r="W184" s="131">
        <f t="shared" si="142"/>
        <v>0</v>
      </c>
      <c r="X184" s="131">
        <f t="shared" si="142"/>
        <v>0</v>
      </c>
      <c r="Y184" s="131">
        <f t="shared" si="142"/>
        <v>0</v>
      </c>
      <c r="Z184" s="131">
        <f t="shared" si="142"/>
        <v>0</v>
      </c>
      <c r="AA184" s="131">
        <f t="shared" si="142"/>
        <v>0</v>
      </c>
      <c r="AB184" s="131">
        <f t="shared" si="142"/>
        <v>0</v>
      </c>
      <c r="AC184" s="131">
        <f t="shared" si="142"/>
        <v>0</v>
      </c>
      <c r="AD184" s="131">
        <f t="shared" si="142"/>
        <v>0</v>
      </c>
      <c r="AE184" s="131">
        <f t="shared" si="142"/>
        <v>0</v>
      </c>
      <c r="AF184" s="131">
        <f t="shared" si="142"/>
        <v>0</v>
      </c>
      <c r="AG184" s="131">
        <f t="shared" si="142"/>
        <v>0</v>
      </c>
      <c r="AH184" s="131">
        <f t="shared" si="142"/>
        <v>0</v>
      </c>
      <c r="AI184" s="131">
        <f t="shared" si="142"/>
        <v>0</v>
      </c>
      <c r="AJ184" s="131">
        <f t="shared" si="142"/>
        <v>0</v>
      </c>
      <c r="AK184" s="131">
        <f t="shared" si="142"/>
        <v>0</v>
      </c>
      <c r="AL184" s="131">
        <f t="shared" si="142"/>
        <v>0</v>
      </c>
      <c r="AM184" s="131">
        <f t="shared" si="142"/>
        <v>0</v>
      </c>
      <c r="AN184" s="131">
        <f t="shared" si="142"/>
        <v>0</v>
      </c>
      <c r="AO184" s="131">
        <f t="shared" si="142"/>
        <v>0</v>
      </c>
      <c r="AP184" s="131">
        <f t="shared" si="142"/>
        <v>0</v>
      </c>
      <c r="AQ184" s="131">
        <f t="shared" si="142"/>
        <v>0</v>
      </c>
      <c r="AR184" s="131">
        <f t="shared" si="142"/>
        <v>0</v>
      </c>
      <c r="AS184" s="131">
        <f t="shared" si="142"/>
        <v>0</v>
      </c>
      <c r="AT184" s="131">
        <f t="shared" si="142"/>
        <v>0</v>
      </c>
      <c r="AU184" s="131">
        <f t="shared" si="142"/>
        <v>0</v>
      </c>
      <c r="AV184" s="131">
        <f t="shared" si="142"/>
        <v>0</v>
      </c>
      <c r="AW184" s="131">
        <f t="shared" si="142"/>
        <v>0</v>
      </c>
      <c r="AX184" s="131">
        <f t="shared" si="142"/>
        <v>0</v>
      </c>
      <c r="AY184" s="131">
        <f t="shared" si="142"/>
        <v>0</v>
      </c>
      <c r="AZ184" s="131">
        <f t="shared" si="142"/>
        <v>0</v>
      </c>
      <c r="BA184" s="131">
        <f t="shared" si="142"/>
        <v>0</v>
      </c>
      <c r="BB184" s="131">
        <f t="shared" si="142"/>
        <v>0</v>
      </c>
      <c r="BC184" s="131">
        <f t="shared" si="142"/>
        <v>0</v>
      </c>
      <c r="BD184" s="131">
        <f t="shared" si="142"/>
        <v>0</v>
      </c>
      <c r="BE184" s="131">
        <f t="shared" si="142"/>
        <v>0</v>
      </c>
      <c r="BF184" s="131">
        <f t="shared" si="142"/>
        <v>0</v>
      </c>
      <c r="BG184" s="131">
        <f t="shared" si="142"/>
        <v>0</v>
      </c>
      <c r="BH184" s="131">
        <f t="shared" si="142"/>
        <v>0</v>
      </c>
      <c r="BI184" s="131">
        <f t="shared" si="142"/>
        <v>0</v>
      </c>
      <c r="BJ184" s="131">
        <f t="shared" si="142"/>
        <v>0</v>
      </c>
      <c r="BK184" s="131">
        <f t="shared" si="142"/>
        <v>0</v>
      </c>
      <c r="BL184" s="131">
        <f t="shared" si="142"/>
        <v>0</v>
      </c>
      <c r="BM184" s="131">
        <f t="shared" si="142"/>
        <v>0</v>
      </c>
      <c r="BN184" s="131">
        <f t="shared" si="142"/>
        <v>0</v>
      </c>
      <c r="BO184" s="131">
        <f t="shared" si="142"/>
        <v>0</v>
      </c>
      <c r="BP184" s="131">
        <f t="shared" si="142"/>
        <v>0</v>
      </c>
      <c r="BQ184" s="131">
        <f t="shared" si="142"/>
        <v>0</v>
      </c>
      <c r="BR184" s="131">
        <f t="shared" si="142"/>
        <v>0</v>
      </c>
      <c r="BS184" s="131">
        <f t="shared" si="142"/>
        <v>0</v>
      </c>
      <c r="BT184" s="131">
        <f t="shared" si="142"/>
        <v>0</v>
      </c>
      <c r="BU184" s="131">
        <f t="shared" si="142"/>
        <v>0</v>
      </c>
      <c r="BV184" s="131">
        <f t="shared" ref="BV184:DL184" si="143">IF(BV185&gt;=95,1,IF(BV185&gt;=90,0.8,IF(BV185&gt;=85,0.6,IF(BV185&gt;=80,0.4,IF(BV185&gt;=75,0.2,IF(BV185&lt;75,0))))))</f>
        <v>0</v>
      </c>
      <c r="BW184" s="131">
        <f t="shared" si="143"/>
        <v>0</v>
      </c>
      <c r="BX184" s="131">
        <f t="shared" si="143"/>
        <v>0</v>
      </c>
      <c r="BY184" s="131">
        <f t="shared" si="143"/>
        <v>0</v>
      </c>
      <c r="BZ184" s="131">
        <f t="shared" si="143"/>
        <v>0</v>
      </c>
      <c r="CA184" s="131">
        <f t="shared" si="143"/>
        <v>0</v>
      </c>
      <c r="CB184" s="131">
        <f t="shared" si="143"/>
        <v>0</v>
      </c>
      <c r="CC184" s="131">
        <f t="shared" si="143"/>
        <v>0</v>
      </c>
      <c r="CD184" s="131">
        <f t="shared" si="143"/>
        <v>0</v>
      </c>
      <c r="CE184" s="131">
        <f t="shared" si="143"/>
        <v>0</v>
      </c>
      <c r="CF184" s="131">
        <f t="shared" si="143"/>
        <v>0</v>
      </c>
      <c r="CG184" s="131">
        <f t="shared" si="143"/>
        <v>0</v>
      </c>
      <c r="CH184" s="131">
        <f t="shared" si="143"/>
        <v>0</v>
      </c>
      <c r="CI184" s="131">
        <f t="shared" si="143"/>
        <v>0</v>
      </c>
      <c r="CJ184" s="131">
        <f t="shared" si="143"/>
        <v>0</v>
      </c>
      <c r="CK184" s="131">
        <f t="shared" si="143"/>
        <v>0</v>
      </c>
      <c r="CL184" s="131">
        <f t="shared" si="143"/>
        <v>0</v>
      </c>
      <c r="CM184" s="131">
        <f t="shared" si="143"/>
        <v>0</v>
      </c>
      <c r="CN184" s="131">
        <f t="shared" si="143"/>
        <v>0</v>
      </c>
      <c r="CO184" s="131">
        <f t="shared" si="143"/>
        <v>0</v>
      </c>
      <c r="CP184" s="131">
        <f t="shared" si="143"/>
        <v>0</v>
      </c>
      <c r="CQ184" s="131">
        <f t="shared" si="143"/>
        <v>0</v>
      </c>
      <c r="CR184" s="131">
        <f t="shared" si="143"/>
        <v>0</v>
      </c>
      <c r="CS184" s="131">
        <f t="shared" si="143"/>
        <v>0</v>
      </c>
      <c r="CT184" s="131">
        <f t="shared" si="143"/>
        <v>0</v>
      </c>
      <c r="CU184" s="131">
        <f t="shared" si="143"/>
        <v>0</v>
      </c>
      <c r="CV184" s="131">
        <f t="shared" si="143"/>
        <v>0</v>
      </c>
      <c r="CW184" s="131">
        <f t="shared" si="143"/>
        <v>0</v>
      </c>
      <c r="CX184" s="131">
        <f t="shared" si="143"/>
        <v>0</v>
      </c>
      <c r="CY184" s="131">
        <f t="shared" si="143"/>
        <v>0</v>
      </c>
      <c r="CZ184" s="131">
        <f t="shared" si="143"/>
        <v>0</v>
      </c>
      <c r="DA184" s="131">
        <f t="shared" si="143"/>
        <v>0</v>
      </c>
      <c r="DB184" s="131">
        <f t="shared" si="143"/>
        <v>0</v>
      </c>
      <c r="DC184" s="131">
        <f t="shared" si="143"/>
        <v>0</v>
      </c>
      <c r="DD184" s="131">
        <f t="shared" si="143"/>
        <v>0</v>
      </c>
      <c r="DE184" s="131">
        <f t="shared" si="143"/>
        <v>0</v>
      </c>
      <c r="DF184" s="131">
        <f t="shared" si="143"/>
        <v>0</v>
      </c>
      <c r="DG184" s="131">
        <f t="shared" si="143"/>
        <v>0</v>
      </c>
      <c r="DH184" s="131">
        <f t="shared" si="143"/>
        <v>0</v>
      </c>
      <c r="DI184" s="131">
        <f t="shared" si="143"/>
        <v>0</v>
      </c>
      <c r="DJ184" s="131">
        <f t="shared" si="143"/>
        <v>0</v>
      </c>
      <c r="DK184" s="131">
        <f t="shared" si="143"/>
        <v>0</v>
      </c>
      <c r="DL184" s="131">
        <f t="shared" si="143"/>
        <v>0</v>
      </c>
    </row>
    <row r="185" spans="1:116" ht="24">
      <c r="A185" s="701"/>
      <c r="B185" s="403" t="s">
        <v>850</v>
      </c>
      <c r="C185" s="393"/>
      <c r="D185" s="393"/>
      <c r="E185" s="393"/>
      <c r="F185" s="394"/>
      <c r="G185" s="407" t="s">
        <v>851</v>
      </c>
      <c r="H185" s="401" t="s">
        <v>68</v>
      </c>
      <c r="I185" s="329"/>
      <c r="J185" s="329"/>
      <c r="K185" s="329"/>
      <c r="L185" s="329"/>
      <c r="M185" s="329"/>
      <c r="N185" s="329"/>
      <c r="O185" s="329"/>
      <c r="P185" s="329"/>
      <c r="Q185" s="329"/>
      <c r="R185" s="329"/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  <c r="AE185" s="329"/>
      <c r="AF185" s="329"/>
      <c r="AG185" s="329"/>
      <c r="AH185" s="329"/>
      <c r="AI185" s="329"/>
      <c r="AJ185" s="329"/>
      <c r="AK185" s="329"/>
      <c r="AL185" s="329"/>
      <c r="AM185" s="329"/>
      <c r="AN185" s="329"/>
      <c r="AO185" s="329"/>
      <c r="AP185" s="329"/>
      <c r="AQ185" s="329"/>
      <c r="AR185" s="329"/>
      <c r="AS185" s="329"/>
      <c r="AT185" s="329"/>
      <c r="AU185" s="329"/>
      <c r="AV185" s="329"/>
      <c r="AW185" s="329"/>
      <c r="AX185" s="329"/>
      <c r="AY185" s="329"/>
      <c r="AZ185" s="329"/>
      <c r="BA185" s="329"/>
      <c r="BB185" s="329"/>
      <c r="BC185" s="329"/>
      <c r="BD185" s="329"/>
      <c r="BE185" s="329"/>
      <c r="BF185" s="329"/>
      <c r="BG185" s="329"/>
      <c r="BH185" s="329"/>
      <c r="BI185" s="329"/>
      <c r="BJ185" s="329"/>
      <c r="BK185" s="329"/>
      <c r="BL185" s="329"/>
      <c r="BM185" s="329"/>
      <c r="BN185" s="329"/>
      <c r="BO185" s="329"/>
      <c r="BP185" s="329"/>
      <c r="BQ185" s="329"/>
      <c r="BR185" s="329"/>
      <c r="BS185" s="329"/>
      <c r="BT185" s="329"/>
      <c r="BU185" s="329"/>
      <c r="BV185" s="329"/>
      <c r="BW185" s="329"/>
      <c r="BX185" s="329"/>
      <c r="BY185" s="329"/>
      <c r="BZ185" s="329"/>
      <c r="CA185" s="329"/>
      <c r="CB185" s="329"/>
      <c r="CC185" s="329"/>
      <c r="CD185" s="329"/>
      <c r="CE185" s="329"/>
      <c r="CF185" s="329"/>
      <c r="CG185" s="329"/>
      <c r="CH185" s="329"/>
      <c r="CI185" s="329"/>
      <c r="CJ185" s="329"/>
      <c r="CK185" s="329"/>
      <c r="CL185" s="329"/>
      <c r="CM185" s="329"/>
      <c r="CN185" s="329"/>
      <c r="CO185" s="329"/>
      <c r="CP185" s="329"/>
      <c r="CQ185" s="329"/>
      <c r="CR185" s="329"/>
      <c r="CS185" s="329"/>
      <c r="CT185" s="329"/>
      <c r="CU185" s="329"/>
      <c r="CV185" s="329"/>
      <c r="CW185" s="329"/>
      <c r="CX185" s="329"/>
      <c r="CY185" s="329"/>
      <c r="CZ185" s="329"/>
      <c r="DA185" s="329"/>
      <c r="DB185" s="329"/>
      <c r="DC185" s="329"/>
      <c r="DD185" s="329"/>
      <c r="DE185" s="329"/>
      <c r="DF185" s="329"/>
      <c r="DG185" s="329"/>
      <c r="DH185" s="329"/>
      <c r="DI185" s="329"/>
      <c r="DJ185" s="329"/>
      <c r="DK185" s="329"/>
      <c r="DL185" s="329"/>
    </row>
    <row r="186" spans="1:116" ht="24">
      <c r="A186" s="701"/>
      <c r="B186" s="720" t="s">
        <v>852</v>
      </c>
      <c r="C186" s="721"/>
      <c r="D186" s="721"/>
      <c r="E186" s="721"/>
      <c r="F186" s="722"/>
      <c r="H186" s="40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1"/>
      <c r="DF186" s="131"/>
      <c r="DG186" s="131"/>
      <c r="DH186" s="131"/>
      <c r="DI186" s="131"/>
      <c r="DJ186" s="131"/>
      <c r="DK186" s="131"/>
      <c r="DL186" s="131"/>
    </row>
    <row r="187" spans="1:116" ht="24">
      <c r="A187" s="701"/>
      <c r="B187" s="717" t="s">
        <v>853</v>
      </c>
      <c r="C187" s="718"/>
      <c r="D187" s="718"/>
      <c r="E187" s="718"/>
      <c r="F187" s="719"/>
      <c r="H187" s="401">
        <v>1</v>
      </c>
      <c r="I187" s="131">
        <f>IF(I188&gt;=90,1,IF(I188&gt;=80,0.8,IF(I188&gt;=70,0.6,IF(I188&gt;=60,0.4,IF(I188&gt;=50,0.2,IF(I188&lt;50,0))))))</f>
        <v>0</v>
      </c>
      <c r="J187" s="131">
        <f t="shared" ref="J187:BU187" si="144">IF(J188&gt;=90,1,IF(J188&gt;=80,0.8,IF(J188&gt;=70,0.6,IF(J188&gt;=60,0.4,IF(J188&gt;=50,0.2,IF(J188&lt;50,0))))))</f>
        <v>0</v>
      </c>
      <c r="K187" s="131">
        <f t="shared" si="144"/>
        <v>0</v>
      </c>
      <c r="L187" s="131">
        <f t="shared" si="144"/>
        <v>0</v>
      </c>
      <c r="M187" s="131">
        <f t="shared" si="144"/>
        <v>0</v>
      </c>
      <c r="N187" s="131">
        <f t="shared" si="144"/>
        <v>0</v>
      </c>
      <c r="O187" s="131">
        <f t="shared" si="144"/>
        <v>0</v>
      </c>
      <c r="P187" s="131">
        <f t="shared" si="144"/>
        <v>0</v>
      </c>
      <c r="Q187" s="131">
        <f t="shared" si="144"/>
        <v>0</v>
      </c>
      <c r="R187" s="131">
        <f t="shared" si="144"/>
        <v>0</v>
      </c>
      <c r="S187" s="131">
        <f t="shared" si="144"/>
        <v>0</v>
      </c>
      <c r="T187" s="131">
        <f t="shared" si="144"/>
        <v>0</v>
      </c>
      <c r="U187" s="131">
        <f t="shared" si="144"/>
        <v>0</v>
      </c>
      <c r="V187" s="131">
        <f t="shared" si="144"/>
        <v>0</v>
      </c>
      <c r="W187" s="131">
        <f t="shared" si="144"/>
        <v>0</v>
      </c>
      <c r="X187" s="131">
        <f t="shared" si="144"/>
        <v>0</v>
      </c>
      <c r="Y187" s="131">
        <f t="shared" si="144"/>
        <v>0</v>
      </c>
      <c r="Z187" s="131">
        <f t="shared" si="144"/>
        <v>0</v>
      </c>
      <c r="AA187" s="131">
        <f t="shared" si="144"/>
        <v>0</v>
      </c>
      <c r="AB187" s="131">
        <f t="shared" si="144"/>
        <v>0</v>
      </c>
      <c r="AC187" s="131">
        <f t="shared" si="144"/>
        <v>0</v>
      </c>
      <c r="AD187" s="131">
        <f t="shared" si="144"/>
        <v>0</v>
      </c>
      <c r="AE187" s="131">
        <f t="shared" si="144"/>
        <v>0</v>
      </c>
      <c r="AF187" s="131">
        <f t="shared" si="144"/>
        <v>0</v>
      </c>
      <c r="AG187" s="131">
        <f t="shared" si="144"/>
        <v>0</v>
      </c>
      <c r="AH187" s="131">
        <f t="shared" si="144"/>
        <v>0</v>
      </c>
      <c r="AI187" s="131">
        <f t="shared" si="144"/>
        <v>0</v>
      </c>
      <c r="AJ187" s="131">
        <f t="shared" si="144"/>
        <v>0</v>
      </c>
      <c r="AK187" s="131">
        <f t="shared" si="144"/>
        <v>0</v>
      </c>
      <c r="AL187" s="131">
        <f t="shared" si="144"/>
        <v>0</v>
      </c>
      <c r="AM187" s="131">
        <f t="shared" si="144"/>
        <v>0</v>
      </c>
      <c r="AN187" s="131">
        <f t="shared" si="144"/>
        <v>0</v>
      </c>
      <c r="AO187" s="131">
        <f t="shared" si="144"/>
        <v>0</v>
      </c>
      <c r="AP187" s="131">
        <f t="shared" si="144"/>
        <v>0</v>
      </c>
      <c r="AQ187" s="131">
        <f t="shared" si="144"/>
        <v>0</v>
      </c>
      <c r="AR187" s="131">
        <f t="shared" si="144"/>
        <v>0</v>
      </c>
      <c r="AS187" s="131">
        <f t="shared" si="144"/>
        <v>0</v>
      </c>
      <c r="AT187" s="131">
        <f t="shared" si="144"/>
        <v>0</v>
      </c>
      <c r="AU187" s="131">
        <f t="shared" si="144"/>
        <v>0</v>
      </c>
      <c r="AV187" s="131">
        <f t="shared" si="144"/>
        <v>0</v>
      </c>
      <c r="AW187" s="131">
        <f t="shared" si="144"/>
        <v>0</v>
      </c>
      <c r="AX187" s="131">
        <f t="shared" si="144"/>
        <v>0</v>
      </c>
      <c r="AY187" s="131">
        <f t="shared" si="144"/>
        <v>0</v>
      </c>
      <c r="AZ187" s="131">
        <f t="shared" si="144"/>
        <v>0</v>
      </c>
      <c r="BA187" s="131">
        <f t="shared" si="144"/>
        <v>0</v>
      </c>
      <c r="BB187" s="131">
        <f t="shared" si="144"/>
        <v>0</v>
      </c>
      <c r="BC187" s="131">
        <f t="shared" si="144"/>
        <v>0</v>
      </c>
      <c r="BD187" s="131">
        <f t="shared" si="144"/>
        <v>0</v>
      </c>
      <c r="BE187" s="131">
        <f t="shared" si="144"/>
        <v>0</v>
      </c>
      <c r="BF187" s="131">
        <f t="shared" si="144"/>
        <v>0</v>
      </c>
      <c r="BG187" s="131">
        <f t="shared" si="144"/>
        <v>0</v>
      </c>
      <c r="BH187" s="131">
        <f t="shared" si="144"/>
        <v>0</v>
      </c>
      <c r="BI187" s="131">
        <f t="shared" si="144"/>
        <v>0</v>
      </c>
      <c r="BJ187" s="131">
        <f t="shared" si="144"/>
        <v>0</v>
      </c>
      <c r="BK187" s="131">
        <f t="shared" si="144"/>
        <v>0</v>
      </c>
      <c r="BL187" s="131">
        <f t="shared" si="144"/>
        <v>0</v>
      </c>
      <c r="BM187" s="131">
        <f t="shared" si="144"/>
        <v>0</v>
      </c>
      <c r="BN187" s="131">
        <f t="shared" si="144"/>
        <v>0</v>
      </c>
      <c r="BO187" s="131">
        <f t="shared" si="144"/>
        <v>0</v>
      </c>
      <c r="BP187" s="131">
        <f t="shared" si="144"/>
        <v>0</v>
      </c>
      <c r="BQ187" s="131">
        <f t="shared" si="144"/>
        <v>0</v>
      </c>
      <c r="BR187" s="131">
        <f t="shared" si="144"/>
        <v>0</v>
      </c>
      <c r="BS187" s="131">
        <f t="shared" si="144"/>
        <v>0</v>
      </c>
      <c r="BT187" s="131">
        <f t="shared" si="144"/>
        <v>0</v>
      </c>
      <c r="BU187" s="131">
        <f t="shared" si="144"/>
        <v>0</v>
      </c>
      <c r="BV187" s="131">
        <f t="shared" ref="BV187:DL187" si="145">IF(BV188&gt;=90,1,IF(BV188&gt;=80,0.8,IF(BV188&gt;=70,0.6,IF(BV188&gt;=60,0.4,IF(BV188&gt;=50,0.2,IF(BV188&lt;50,0))))))</f>
        <v>0</v>
      </c>
      <c r="BW187" s="131">
        <f t="shared" si="145"/>
        <v>0</v>
      </c>
      <c r="BX187" s="131">
        <f t="shared" si="145"/>
        <v>0</v>
      </c>
      <c r="BY187" s="131">
        <f t="shared" si="145"/>
        <v>0</v>
      </c>
      <c r="BZ187" s="131">
        <f t="shared" si="145"/>
        <v>0</v>
      </c>
      <c r="CA187" s="131">
        <f t="shared" si="145"/>
        <v>0</v>
      </c>
      <c r="CB187" s="131">
        <f t="shared" si="145"/>
        <v>0</v>
      </c>
      <c r="CC187" s="131">
        <f t="shared" si="145"/>
        <v>0</v>
      </c>
      <c r="CD187" s="131">
        <f t="shared" si="145"/>
        <v>0</v>
      </c>
      <c r="CE187" s="131">
        <f t="shared" si="145"/>
        <v>0</v>
      </c>
      <c r="CF187" s="131">
        <f t="shared" si="145"/>
        <v>0</v>
      </c>
      <c r="CG187" s="131">
        <f t="shared" si="145"/>
        <v>0</v>
      </c>
      <c r="CH187" s="131">
        <f t="shared" si="145"/>
        <v>0</v>
      </c>
      <c r="CI187" s="131">
        <f t="shared" si="145"/>
        <v>0</v>
      </c>
      <c r="CJ187" s="131">
        <f t="shared" si="145"/>
        <v>0</v>
      </c>
      <c r="CK187" s="131">
        <f t="shared" si="145"/>
        <v>0</v>
      </c>
      <c r="CL187" s="131">
        <f t="shared" si="145"/>
        <v>0</v>
      </c>
      <c r="CM187" s="131">
        <f t="shared" si="145"/>
        <v>0</v>
      </c>
      <c r="CN187" s="131">
        <f t="shared" si="145"/>
        <v>0</v>
      </c>
      <c r="CO187" s="131">
        <f t="shared" si="145"/>
        <v>0</v>
      </c>
      <c r="CP187" s="131">
        <f t="shared" si="145"/>
        <v>0</v>
      </c>
      <c r="CQ187" s="131">
        <f t="shared" si="145"/>
        <v>0</v>
      </c>
      <c r="CR187" s="131">
        <f t="shared" si="145"/>
        <v>0</v>
      </c>
      <c r="CS187" s="131">
        <f t="shared" si="145"/>
        <v>0</v>
      </c>
      <c r="CT187" s="131">
        <f t="shared" si="145"/>
        <v>0</v>
      </c>
      <c r="CU187" s="131">
        <f t="shared" si="145"/>
        <v>0</v>
      </c>
      <c r="CV187" s="131">
        <f t="shared" si="145"/>
        <v>0</v>
      </c>
      <c r="CW187" s="131">
        <f t="shared" si="145"/>
        <v>0</v>
      </c>
      <c r="CX187" s="131">
        <f t="shared" si="145"/>
        <v>0</v>
      </c>
      <c r="CY187" s="131">
        <f t="shared" si="145"/>
        <v>0</v>
      </c>
      <c r="CZ187" s="131">
        <f t="shared" si="145"/>
        <v>0</v>
      </c>
      <c r="DA187" s="131">
        <f t="shared" si="145"/>
        <v>0</v>
      </c>
      <c r="DB187" s="131">
        <f t="shared" si="145"/>
        <v>0</v>
      </c>
      <c r="DC187" s="131">
        <f t="shared" si="145"/>
        <v>0</v>
      </c>
      <c r="DD187" s="131">
        <f t="shared" si="145"/>
        <v>0</v>
      </c>
      <c r="DE187" s="131">
        <f t="shared" si="145"/>
        <v>0</v>
      </c>
      <c r="DF187" s="131">
        <f t="shared" si="145"/>
        <v>0</v>
      </c>
      <c r="DG187" s="131">
        <f t="shared" si="145"/>
        <v>0</v>
      </c>
      <c r="DH187" s="131">
        <f t="shared" si="145"/>
        <v>0</v>
      </c>
      <c r="DI187" s="131">
        <f t="shared" si="145"/>
        <v>0</v>
      </c>
      <c r="DJ187" s="131">
        <f t="shared" si="145"/>
        <v>0</v>
      </c>
      <c r="DK187" s="131">
        <f t="shared" si="145"/>
        <v>0</v>
      </c>
      <c r="DL187" s="131">
        <f t="shared" si="145"/>
        <v>0</v>
      </c>
    </row>
    <row r="188" spans="1:116" ht="24">
      <c r="A188" s="701"/>
      <c r="B188" s="403" t="s">
        <v>854</v>
      </c>
      <c r="C188" s="393"/>
      <c r="D188" s="393"/>
      <c r="E188" s="393"/>
      <c r="F188" s="394"/>
      <c r="G188" s="406"/>
      <c r="H188" s="401" t="s">
        <v>68</v>
      </c>
      <c r="I188" s="329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9"/>
      <c r="Y188" s="329"/>
      <c r="Z188" s="329"/>
      <c r="AA188" s="329"/>
      <c r="AB188" s="329"/>
      <c r="AC188" s="329"/>
      <c r="AD188" s="329"/>
      <c r="AE188" s="329"/>
      <c r="AF188" s="329"/>
      <c r="AG188" s="329"/>
      <c r="AH188" s="329"/>
      <c r="AI188" s="329"/>
      <c r="AJ188" s="329"/>
      <c r="AK188" s="329"/>
      <c r="AL188" s="329"/>
      <c r="AM188" s="329"/>
      <c r="AN188" s="329"/>
      <c r="AO188" s="329"/>
      <c r="AP188" s="329"/>
      <c r="AQ188" s="329"/>
      <c r="AR188" s="329"/>
      <c r="AS188" s="329"/>
      <c r="AT188" s="329"/>
      <c r="AU188" s="329"/>
      <c r="AV188" s="329"/>
      <c r="AW188" s="329"/>
      <c r="AX188" s="329"/>
      <c r="AY188" s="329"/>
      <c r="AZ188" s="329"/>
      <c r="BA188" s="329"/>
      <c r="BB188" s="329"/>
      <c r="BC188" s="329"/>
      <c r="BD188" s="329"/>
      <c r="BE188" s="329"/>
      <c r="BF188" s="329"/>
      <c r="BG188" s="329"/>
      <c r="BH188" s="329"/>
      <c r="BI188" s="329"/>
      <c r="BJ188" s="329"/>
      <c r="BK188" s="329"/>
      <c r="BL188" s="329"/>
      <c r="BM188" s="329"/>
      <c r="BN188" s="329"/>
      <c r="BO188" s="329"/>
      <c r="BP188" s="329"/>
      <c r="BQ188" s="329"/>
      <c r="BR188" s="329"/>
      <c r="BS188" s="329"/>
      <c r="BT188" s="329"/>
      <c r="BU188" s="329"/>
      <c r="BV188" s="329"/>
      <c r="BW188" s="329"/>
      <c r="BX188" s="329"/>
      <c r="BY188" s="329"/>
      <c r="BZ188" s="329"/>
      <c r="CA188" s="329"/>
      <c r="CB188" s="329"/>
      <c r="CC188" s="329"/>
      <c r="CD188" s="329"/>
      <c r="CE188" s="329"/>
      <c r="CF188" s="329"/>
      <c r="CG188" s="329"/>
      <c r="CH188" s="329"/>
      <c r="CI188" s="329"/>
      <c r="CJ188" s="329"/>
      <c r="CK188" s="329"/>
      <c r="CL188" s="329"/>
      <c r="CM188" s="329"/>
      <c r="CN188" s="329"/>
      <c r="CO188" s="329"/>
      <c r="CP188" s="329"/>
      <c r="CQ188" s="329"/>
      <c r="CR188" s="329"/>
      <c r="CS188" s="329"/>
      <c r="CT188" s="329"/>
      <c r="CU188" s="329"/>
      <c r="CV188" s="329"/>
      <c r="CW188" s="329"/>
      <c r="CX188" s="329"/>
      <c r="CY188" s="329"/>
      <c r="CZ188" s="329"/>
      <c r="DA188" s="329"/>
      <c r="DB188" s="329"/>
      <c r="DC188" s="329"/>
      <c r="DD188" s="329"/>
      <c r="DE188" s="329"/>
      <c r="DF188" s="329"/>
      <c r="DG188" s="329"/>
      <c r="DH188" s="329"/>
      <c r="DI188" s="329"/>
      <c r="DJ188" s="329"/>
      <c r="DK188" s="329"/>
      <c r="DL188" s="329"/>
    </row>
    <row r="189" spans="1:116" ht="24">
      <c r="A189" s="685"/>
      <c r="B189" s="717" t="s">
        <v>855</v>
      </c>
      <c r="C189" s="718"/>
      <c r="D189" s="718"/>
      <c r="E189" s="718"/>
      <c r="F189" s="719"/>
      <c r="H189" s="401">
        <v>1</v>
      </c>
      <c r="I189" s="131">
        <f>IF(I190&gt;=90,1,IF(I190&gt;=80,0.8,IF(I190&gt;=70,0.6,IF(I190&gt;=60,0.4,IF(I190&gt;=50,0.2,IF(I190&lt;50,0))))))</f>
        <v>0</v>
      </c>
      <c r="J189" s="131">
        <f t="shared" ref="J189:BU189" si="146">IF(J190&gt;=90,1,IF(J190&gt;=80,0.8,IF(J190&gt;=70,0.6,IF(J190&gt;=60,0.4,IF(J190&gt;=50,0.2,IF(J190&lt;50,0))))))</f>
        <v>0</v>
      </c>
      <c r="K189" s="131">
        <f t="shared" si="146"/>
        <v>0</v>
      </c>
      <c r="L189" s="131">
        <f t="shared" si="146"/>
        <v>0</v>
      </c>
      <c r="M189" s="131">
        <f t="shared" si="146"/>
        <v>0</v>
      </c>
      <c r="N189" s="131">
        <f t="shared" si="146"/>
        <v>0</v>
      </c>
      <c r="O189" s="131">
        <f t="shared" si="146"/>
        <v>0</v>
      </c>
      <c r="P189" s="131">
        <f t="shared" si="146"/>
        <v>0</v>
      </c>
      <c r="Q189" s="131">
        <f t="shared" si="146"/>
        <v>0</v>
      </c>
      <c r="R189" s="131">
        <f t="shared" si="146"/>
        <v>0</v>
      </c>
      <c r="S189" s="131">
        <f t="shared" si="146"/>
        <v>0</v>
      </c>
      <c r="T189" s="131">
        <f t="shared" si="146"/>
        <v>0</v>
      </c>
      <c r="U189" s="131">
        <f t="shared" si="146"/>
        <v>0</v>
      </c>
      <c r="V189" s="131">
        <f t="shared" si="146"/>
        <v>0</v>
      </c>
      <c r="W189" s="131">
        <f t="shared" si="146"/>
        <v>0</v>
      </c>
      <c r="X189" s="131">
        <f t="shared" si="146"/>
        <v>0</v>
      </c>
      <c r="Y189" s="131">
        <f t="shared" si="146"/>
        <v>0</v>
      </c>
      <c r="Z189" s="131">
        <f t="shared" si="146"/>
        <v>0</v>
      </c>
      <c r="AA189" s="131">
        <f t="shared" si="146"/>
        <v>0</v>
      </c>
      <c r="AB189" s="131">
        <f t="shared" si="146"/>
        <v>0</v>
      </c>
      <c r="AC189" s="131">
        <f t="shared" si="146"/>
        <v>0</v>
      </c>
      <c r="AD189" s="131">
        <f t="shared" si="146"/>
        <v>0</v>
      </c>
      <c r="AE189" s="131">
        <f t="shared" si="146"/>
        <v>0</v>
      </c>
      <c r="AF189" s="131">
        <f t="shared" si="146"/>
        <v>0</v>
      </c>
      <c r="AG189" s="131">
        <f t="shared" si="146"/>
        <v>0</v>
      </c>
      <c r="AH189" s="131">
        <f t="shared" si="146"/>
        <v>0</v>
      </c>
      <c r="AI189" s="131">
        <f t="shared" si="146"/>
        <v>0</v>
      </c>
      <c r="AJ189" s="131">
        <f t="shared" si="146"/>
        <v>0</v>
      </c>
      <c r="AK189" s="131">
        <f t="shared" si="146"/>
        <v>0</v>
      </c>
      <c r="AL189" s="131">
        <f t="shared" si="146"/>
        <v>0</v>
      </c>
      <c r="AM189" s="131">
        <f t="shared" si="146"/>
        <v>0</v>
      </c>
      <c r="AN189" s="131">
        <f t="shared" si="146"/>
        <v>0</v>
      </c>
      <c r="AO189" s="131">
        <f t="shared" si="146"/>
        <v>0</v>
      </c>
      <c r="AP189" s="131">
        <f t="shared" si="146"/>
        <v>0</v>
      </c>
      <c r="AQ189" s="131">
        <f t="shared" si="146"/>
        <v>0</v>
      </c>
      <c r="AR189" s="131">
        <f t="shared" si="146"/>
        <v>0</v>
      </c>
      <c r="AS189" s="131">
        <f t="shared" si="146"/>
        <v>0</v>
      </c>
      <c r="AT189" s="131">
        <f t="shared" si="146"/>
        <v>0</v>
      </c>
      <c r="AU189" s="131">
        <f t="shared" si="146"/>
        <v>0</v>
      </c>
      <c r="AV189" s="131">
        <f t="shared" si="146"/>
        <v>0</v>
      </c>
      <c r="AW189" s="131">
        <f t="shared" si="146"/>
        <v>0</v>
      </c>
      <c r="AX189" s="131">
        <f t="shared" si="146"/>
        <v>0</v>
      </c>
      <c r="AY189" s="131">
        <f t="shared" si="146"/>
        <v>0</v>
      </c>
      <c r="AZ189" s="131">
        <f t="shared" si="146"/>
        <v>0</v>
      </c>
      <c r="BA189" s="131">
        <f t="shared" si="146"/>
        <v>0</v>
      </c>
      <c r="BB189" s="131">
        <f t="shared" si="146"/>
        <v>0</v>
      </c>
      <c r="BC189" s="131">
        <f t="shared" si="146"/>
        <v>0</v>
      </c>
      <c r="BD189" s="131">
        <f t="shared" si="146"/>
        <v>0</v>
      </c>
      <c r="BE189" s="131">
        <f t="shared" si="146"/>
        <v>0</v>
      </c>
      <c r="BF189" s="131">
        <f t="shared" si="146"/>
        <v>0</v>
      </c>
      <c r="BG189" s="131">
        <f t="shared" si="146"/>
        <v>0</v>
      </c>
      <c r="BH189" s="131">
        <f t="shared" si="146"/>
        <v>0</v>
      </c>
      <c r="BI189" s="131">
        <f t="shared" si="146"/>
        <v>0</v>
      </c>
      <c r="BJ189" s="131">
        <f t="shared" si="146"/>
        <v>0</v>
      </c>
      <c r="BK189" s="131">
        <f t="shared" si="146"/>
        <v>0</v>
      </c>
      <c r="BL189" s="131">
        <f t="shared" si="146"/>
        <v>0</v>
      </c>
      <c r="BM189" s="131">
        <f t="shared" si="146"/>
        <v>0</v>
      </c>
      <c r="BN189" s="131">
        <f t="shared" si="146"/>
        <v>0</v>
      </c>
      <c r="BO189" s="131">
        <f t="shared" si="146"/>
        <v>0</v>
      </c>
      <c r="BP189" s="131">
        <f t="shared" si="146"/>
        <v>0</v>
      </c>
      <c r="BQ189" s="131">
        <f t="shared" si="146"/>
        <v>0</v>
      </c>
      <c r="BR189" s="131">
        <f t="shared" si="146"/>
        <v>0</v>
      </c>
      <c r="BS189" s="131">
        <f t="shared" si="146"/>
        <v>0</v>
      </c>
      <c r="BT189" s="131">
        <f t="shared" si="146"/>
        <v>0</v>
      </c>
      <c r="BU189" s="131">
        <f t="shared" si="146"/>
        <v>0</v>
      </c>
      <c r="BV189" s="131">
        <f t="shared" ref="BV189:DL189" si="147">IF(BV190&gt;=90,1,IF(BV190&gt;=80,0.8,IF(BV190&gt;=70,0.6,IF(BV190&gt;=60,0.4,IF(BV190&gt;=50,0.2,IF(BV190&lt;50,0))))))</f>
        <v>0</v>
      </c>
      <c r="BW189" s="131">
        <f t="shared" si="147"/>
        <v>0</v>
      </c>
      <c r="BX189" s="131">
        <f t="shared" si="147"/>
        <v>0</v>
      </c>
      <c r="BY189" s="131">
        <f t="shared" si="147"/>
        <v>0</v>
      </c>
      <c r="BZ189" s="131">
        <f t="shared" si="147"/>
        <v>0</v>
      </c>
      <c r="CA189" s="131">
        <f t="shared" si="147"/>
        <v>0</v>
      </c>
      <c r="CB189" s="131">
        <f t="shared" si="147"/>
        <v>0</v>
      </c>
      <c r="CC189" s="131">
        <f t="shared" si="147"/>
        <v>0</v>
      </c>
      <c r="CD189" s="131">
        <f t="shared" si="147"/>
        <v>0</v>
      </c>
      <c r="CE189" s="131">
        <f t="shared" si="147"/>
        <v>0</v>
      </c>
      <c r="CF189" s="131">
        <f t="shared" si="147"/>
        <v>0</v>
      </c>
      <c r="CG189" s="131">
        <f t="shared" si="147"/>
        <v>0</v>
      </c>
      <c r="CH189" s="131">
        <f t="shared" si="147"/>
        <v>0</v>
      </c>
      <c r="CI189" s="131">
        <f t="shared" si="147"/>
        <v>0</v>
      </c>
      <c r="CJ189" s="131">
        <f t="shared" si="147"/>
        <v>0</v>
      </c>
      <c r="CK189" s="131">
        <f t="shared" si="147"/>
        <v>0</v>
      </c>
      <c r="CL189" s="131">
        <f t="shared" si="147"/>
        <v>0</v>
      </c>
      <c r="CM189" s="131">
        <f t="shared" si="147"/>
        <v>0</v>
      </c>
      <c r="CN189" s="131">
        <f t="shared" si="147"/>
        <v>0</v>
      </c>
      <c r="CO189" s="131">
        <f t="shared" si="147"/>
        <v>0</v>
      </c>
      <c r="CP189" s="131">
        <f t="shared" si="147"/>
        <v>0</v>
      </c>
      <c r="CQ189" s="131">
        <f t="shared" si="147"/>
        <v>0</v>
      </c>
      <c r="CR189" s="131">
        <f t="shared" si="147"/>
        <v>0</v>
      </c>
      <c r="CS189" s="131">
        <f t="shared" si="147"/>
        <v>0</v>
      </c>
      <c r="CT189" s="131">
        <f t="shared" si="147"/>
        <v>0</v>
      </c>
      <c r="CU189" s="131">
        <f t="shared" si="147"/>
        <v>0</v>
      </c>
      <c r="CV189" s="131">
        <f t="shared" si="147"/>
        <v>0</v>
      </c>
      <c r="CW189" s="131">
        <f t="shared" si="147"/>
        <v>0</v>
      </c>
      <c r="CX189" s="131">
        <f t="shared" si="147"/>
        <v>0</v>
      </c>
      <c r="CY189" s="131">
        <f t="shared" si="147"/>
        <v>0</v>
      </c>
      <c r="CZ189" s="131">
        <f t="shared" si="147"/>
        <v>0</v>
      </c>
      <c r="DA189" s="131">
        <f t="shared" si="147"/>
        <v>0</v>
      </c>
      <c r="DB189" s="131">
        <f t="shared" si="147"/>
        <v>0</v>
      </c>
      <c r="DC189" s="131">
        <f t="shared" si="147"/>
        <v>0</v>
      </c>
      <c r="DD189" s="131">
        <f t="shared" si="147"/>
        <v>0</v>
      </c>
      <c r="DE189" s="131">
        <f t="shared" si="147"/>
        <v>0</v>
      </c>
      <c r="DF189" s="131">
        <f t="shared" si="147"/>
        <v>0</v>
      </c>
      <c r="DG189" s="131">
        <f t="shared" si="147"/>
        <v>0</v>
      </c>
      <c r="DH189" s="131">
        <f t="shared" si="147"/>
        <v>0</v>
      </c>
      <c r="DI189" s="131">
        <f t="shared" si="147"/>
        <v>0</v>
      </c>
      <c r="DJ189" s="131">
        <f t="shared" si="147"/>
        <v>0</v>
      </c>
      <c r="DK189" s="131">
        <f t="shared" si="147"/>
        <v>0</v>
      </c>
      <c r="DL189" s="131">
        <f t="shared" si="147"/>
        <v>0</v>
      </c>
    </row>
    <row r="190" spans="1:116" ht="24">
      <c r="A190" s="338"/>
      <c r="B190" s="403" t="s">
        <v>856</v>
      </c>
      <c r="C190" s="393"/>
      <c r="D190" s="393"/>
      <c r="E190" s="393"/>
      <c r="F190" s="394"/>
      <c r="G190" s="407"/>
      <c r="H190" s="401" t="s">
        <v>68</v>
      </c>
      <c r="I190" s="329"/>
      <c r="J190" s="329"/>
      <c r="K190" s="329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29"/>
      <c r="W190" s="329"/>
      <c r="X190" s="329"/>
      <c r="Y190" s="329"/>
      <c r="Z190" s="329"/>
      <c r="AA190" s="329"/>
      <c r="AB190" s="329"/>
      <c r="AC190" s="329"/>
      <c r="AD190" s="329"/>
      <c r="AE190" s="329"/>
      <c r="AF190" s="329"/>
      <c r="AG190" s="329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329"/>
      <c r="AU190" s="329"/>
      <c r="AV190" s="329"/>
      <c r="AW190" s="329"/>
      <c r="AX190" s="329"/>
      <c r="AY190" s="329"/>
      <c r="AZ190" s="329"/>
      <c r="BA190" s="329"/>
      <c r="BB190" s="329"/>
      <c r="BC190" s="329"/>
      <c r="BD190" s="329"/>
      <c r="BE190" s="329"/>
      <c r="BF190" s="329"/>
      <c r="BG190" s="329"/>
      <c r="BH190" s="329"/>
      <c r="BI190" s="329"/>
      <c r="BJ190" s="329"/>
      <c r="BK190" s="329"/>
      <c r="BL190" s="329"/>
      <c r="BM190" s="329"/>
      <c r="BN190" s="329"/>
      <c r="BO190" s="329"/>
      <c r="BP190" s="329"/>
      <c r="BQ190" s="329"/>
      <c r="BR190" s="329"/>
      <c r="BS190" s="329"/>
      <c r="BT190" s="329"/>
      <c r="BU190" s="329"/>
      <c r="BV190" s="329"/>
      <c r="BW190" s="329"/>
      <c r="BX190" s="329"/>
      <c r="BY190" s="329"/>
      <c r="BZ190" s="329"/>
      <c r="CA190" s="329"/>
      <c r="CB190" s="329"/>
      <c r="CC190" s="329"/>
      <c r="CD190" s="329"/>
      <c r="CE190" s="329"/>
      <c r="CF190" s="329"/>
      <c r="CG190" s="329"/>
      <c r="CH190" s="329"/>
      <c r="CI190" s="329"/>
      <c r="CJ190" s="329"/>
      <c r="CK190" s="329"/>
      <c r="CL190" s="329"/>
      <c r="CM190" s="329"/>
      <c r="CN190" s="329"/>
      <c r="CO190" s="329"/>
      <c r="CP190" s="329"/>
      <c r="CQ190" s="329"/>
      <c r="CR190" s="329"/>
      <c r="CS190" s="329"/>
      <c r="CT190" s="329"/>
      <c r="CU190" s="329"/>
      <c r="CV190" s="329"/>
      <c r="CW190" s="329"/>
      <c r="CX190" s="329"/>
      <c r="CY190" s="329"/>
      <c r="CZ190" s="329"/>
      <c r="DA190" s="329"/>
      <c r="DB190" s="329"/>
      <c r="DC190" s="329"/>
      <c r="DD190" s="329"/>
      <c r="DE190" s="329"/>
      <c r="DF190" s="329"/>
      <c r="DG190" s="329"/>
      <c r="DH190" s="329"/>
      <c r="DI190" s="329"/>
      <c r="DJ190" s="329"/>
      <c r="DK190" s="329"/>
      <c r="DL190" s="329"/>
    </row>
    <row r="191" spans="1:116" ht="25.5" customHeight="1">
      <c r="A191" s="684" t="s">
        <v>857</v>
      </c>
      <c r="B191" s="686" t="s">
        <v>858</v>
      </c>
      <c r="C191" s="687"/>
      <c r="D191" s="687"/>
      <c r="E191" s="687"/>
      <c r="F191" s="688"/>
      <c r="G191" s="347"/>
      <c r="H191" s="400">
        <v>20</v>
      </c>
      <c r="I191" s="131">
        <f>I192+I194+I196</f>
        <v>2</v>
      </c>
      <c r="J191" s="131">
        <f t="shared" ref="J191:BU191" si="148">J192+J194+J196</f>
        <v>2</v>
      </c>
      <c r="K191" s="131">
        <f t="shared" si="148"/>
        <v>2</v>
      </c>
      <c r="L191" s="131">
        <f t="shared" si="148"/>
        <v>2</v>
      </c>
      <c r="M191" s="131">
        <f t="shared" si="148"/>
        <v>2</v>
      </c>
      <c r="N191" s="131">
        <f t="shared" si="148"/>
        <v>2</v>
      </c>
      <c r="O191" s="131">
        <f t="shared" si="148"/>
        <v>2</v>
      </c>
      <c r="P191" s="131">
        <f t="shared" si="148"/>
        <v>2</v>
      </c>
      <c r="Q191" s="131">
        <f t="shared" si="148"/>
        <v>2</v>
      </c>
      <c r="R191" s="131">
        <f t="shared" si="148"/>
        <v>2</v>
      </c>
      <c r="S191" s="131">
        <f t="shared" si="148"/>
        <v>2</v>
      </c>
      <c r="T191" s="131">
        <f t="shared" si="148"/>
        <v>2</v>
      </c>
      <c r="U191" s="131">
        <f t="shared" si="148"/>
        <v>2</v>
      </c>
      <c r="V191" s="131">
        <f t="shared" si="148"/>
        <v>2</v>
      </c>
      <c r="W191" s="131">
        <f t="shared" si="148"/>
        <v>2</v>
      </c>
      <c r="X191" s="131">
        <f t="shared" si="148"/>
        <v>2</v>
      </c>
      <c r="Y191" s="131">
        <f t="shared" si="148"/>
        <v>2</v>
      </c>
      <c r="Z191" s="131">
        <f t="shared" si="148"/>
        <v>2</v>
      </c>
      <c r="AA191" s="131">
        <f t="shared" si="148"/>
        <v>2</v>
      </c>
      <c r="AB191" s="131">
        <f t="shared" si="148"/>
        <v>2</v>
      </c>
      <c r="AC191" s="131">
        <f t="shared" si="148"/>
        <v>2</v>
      </c>
      <c r="AD191" s="131">
        <f t="shared" si="148"/>
        <v>2</v>
      </c>
      <c r="AE191" s="131">
        <f t="shared" si="148"/>
        <v>2</v>
      </c>
      <c r="AF191" s="131">
        <f t="shared" si="148"/>
        <v>2</v>
      </c>
      <c r="AG191" s="131">
        <f t="shared" si="148"/>
        <v>2</v>
      </c>
      <c r="AH191" s="131">
        <f t="shared" si="148"/>
        <v>2</v>
      </c>
      <c r="AI191" s="131">
        <f t="shared" si="148"/>
        <v>2</v>
      </c>
      <c r="AJ191" s="131">
        <f t="shared" si="148"/>
        <v>2</v>
      </c>
      <c r="AK191" s="131">
        <f t="shared" si="148"/>
        <v>2</v>
      </c>
      <c r="AL191" s="131">
        <f t="shared" si="148"/>
        <v>2</v>
      </c>
      <c r="AM191" s="131">
        <f t="shared" si="148"/>
        <v>2</v>
      </c>
      <c r="AN191" s="131">
        <f t="shared" si="148"/>
        <v>2</v>
      </c>
      <c r="AO191" s="131">
        <f t="shared" si="148"/>
        <v>2</v>
      </c>
      <c r="AP191" s="131">
        <f t="shared" si="148"/>
        <v>2</v>
      </c>
      <c r="AQ191" s="131">
        <f t="shared" si="148"/>
        <v>2</v>
      </c>
      <c r="AR191" s="131">
        <f t="shared" si="148"/>
        <v>2</v>
      </c>
      <c r="AS191" s="131">
        <f t="shared" si="148"/>
        <v>2</v>
      </c>
      <c r="AT191" s="131">
        <f t="shared" si="148"/>
        <v>2</v>
      </c>
      <c r="AU191" s="131">
        <f t="shared" si="148"/>
        <v>2</v>
      </c>
      <c r="AV191" s="131">
        <f t="shared" si="148"/>
        <v>2</v>
      </c>
      <c r="AW191" s="131">
        <f t="shared" si="148"/>
        <v>2</v>
      </c>
      <c r="AX191" s="131">
        <f t="shared" si="148"/>
        <v>2</v>
      </c>
      <c r="AY191" s="131">
        <f t="shared" si="148"/>
        <v>2</v>
      </c>
      <c r="AZ191" s="131">
        <f t="shared" si="148"/>
        <v>2</v>
      </c>
      <c r="BA191" s="131">
        <f t="shared" si="148"/>
        <v>2</v>
      </c>
      <c r="BB191" s="131">
        <f t="shared" si="148"/>
        <v>2</v>
      </c>
      <c r="BC191" s="131">
        <f t="shared" si="148"/>
        <v>2</v>
      </c>
      <c r="BD191" s="131">
        <f t="shared" si="148"/>
        <v>2</v>
      </c>
      <c r="BE191" s="131">
        <f t="shared" si="148"/>
        <v>2</v>
      </c>
      <c r="BF191" s="131">
        <f t="shared" si="148"/>
        <v>2</v>
      </c>
      <c r="BG191" s="131">
        <f t="shared" si="148"/>
        <v>2</v>
      </c>
      <c r="BH191" s="131">
        <f t="shared" si="148"/>
        <v>2</v>
      </c>
      <c r="BI191" s="131">
        <f t="shared" si="148"/>
        <v>2</v>
      </c>
      <c r="BJ191" s="131">
        <f t="shared" si="148"/>
        <v>2</v>
      </c>
      <c r="BK191" s="131">
        <f t="shared" si="148"/>
        <v>2</v>
      </c>
      <c r="BL191" s="131">
        <f t="shared" si="148"/>
        <v>2</v>
      </c>
      <c r="BM191" s="131">
        <f t="shared" si="148"/>
        <v>2</v>
      </c>
      <c r="BN191" s="131">
        <f t="shared" si="148"/>
        <v>2</v>
      </c>
      <c r="BO191" s="131">
        <f t="shared" si="148"/>
        <v>2</v>
      </c>
      <c r="BP191" s="131">
        <f t="shared" si="148"/>
        <v>2</v>
      </c>
      <c r="BQ191" s="131">
        <f t="shared" si="148"/>
        <v>2</v>
      </c>
      <c r="BR191" s="131">
        <f t="shared" si="148"/>
        <v>2</v>
      </c>
      <c r="BS191" s="131">
        <f t="shared" si="148"/>
        <v>2</v>
      </c>
      <c r="BT191" s="131">
        <f t="shared" si="148"/>
        <v>2</v>
      </c>
      <c r="BU191" s="131">
        <f t="shared" si="148"/>
        <v>2</v>
      </c>
      <c r="BV191" s="131">
        <f t="shared" ref="BV191:DL191" si="149">BV192+BV194+BV196</f>
        <v>2</v>
      </c>
      <c r="BW191" s="131">
        <f t="shared" si="149"/>
        <v>2</v>
      </c>
      <c r="BX191" s="131">
        <f t="shared" si="149"/>
        <v>2</v>
      </c>
      <c r="BY191" s="131">
        <f t="shared" si="149"/>
        <v>2</v>
      </c>
      <c r="BZ191" s="131">
        <f t="shared" si="149"/>
        <v>2</v>
      </c>
      <c r="CA191" s="131">
        <f t="shared" si="149"/>
        <v>2</v>
      </c>
      <c r="CB191" s="131">
        <f t="shared" si="149"/>
        <v>2</v>
      </c>
      <c r="CC191" s="131">
        <f t="shared" si="149"/>
        <v>2</v>
      </c>
      <c r="CD191" s="131">
        <f t="shared" si="149"/>
        <v>2</v>
      </c>
      <c r="CE191" s="131">
        <f t="shared" si="149"/>
        <v>2</v>
      </c>
      <c r="CF191" s="131">
        <f t="shared" si="149"/>
        <v>2</v>
      </c>
      <c r="CG191" s="131">
        <f t="shared" si="149"/>
        <v>2</v>
      </c>
      <c r="CH191" s="131">
        <f t="shared" si="149"/>
        <v>2</v>
      </c>
      <c r="CI191" s="131">
        <f t="shared" si="149"/>
        <v>2</v>
      </c>
      <c r="CJ191" s="131">
        <f t="shared" si="149"/>
        <v>2</v>
      </c>
      <c r="CK191" s="131">
        <f t="shared" si="149"/>
        <v>2</v>
      </c>
      <c r="CL191" s="131">
        <f t="shared" si="149"/>
        <v>2</v>
      </c>
      <c r="CM191" s="131">
        <f t="shared" si="149"/>
        <v>2</v>
      </c>
      <c r="CN191" s="131">
        <f t="shared" si="149"/>
        <v>2</v>
      </c>
      <c r="CO191" s="131">
        <f t="shared" si="149"/>
        <v>2</v>
      </c>
      <c r="CP191" s="131">
        <f t="shared" si="149"/>
        <v>2</v>
      </c>
      <c r="CQ191" s="131">
        <f t="shared" si="149"/>
        <v>2</v>
      </c>
      <c r="CR191" s="131">
        <f t="shared" si="149"/>
        <v>2</v>
      </c>
      <c r="CS191" s="131">
        <f t="shared" si="149"/>
        <v>2</v>
      </c>
      <c r="CT191" s="131">
        <f t="shared" si="149"/>
        <v>2</v>
      </c>
      <c r="CU191" s="131">
        <f t="shared" si="149"/>
        <v>2</v>
      </c>
      <c r="CV191" s="131">
        <f t="shared" si="149"/>
        <v>2</v>
      </c>
      <c r="CW191" s="131">
        <f t="shared" si="149"/>
        <v>2</v>
      </c>
      <c r="CX191" s="131">
        <f t="shared" si="149"/>
        <v>2</v>
      </c>
      <c r="CY191" s="131">
        <f t="shared" si="149"/>
        <v>2</v>
      </c>
      <c r="CZ191" s="131">
        <f t="shared" si="149"/>
        <v>2</v>
      </c>
      <c r="DA191" s="131">
        <f t="shared" si="149"/>
        <v>2</v>
      </c>
      <c r="DB191" s="131">
        <f t="shared" si="149"/>
        <v>2</v>
      </c>
      <c r="DC191" s="131">
        <f t="shared" si="149"/>
        <v>2</v>
      </c>
      <c r="DD191" s="131">
        <f t="shared" si="149"/>
        <v>2</v>
      </c>
      <c r="DE191" s="131">
        <f t="shared" si="149"/>
        <v>2</v>
      </c>
      <c r="DF191" s="131">
        <f t="shared" si="149"/>
        <v>2</v>
      </c>
      <c r="DG191" s="131">
        <f t="shared" si="149"/>
        <v>2</v>
      </c>
      <c r="DH191" s="131">
        <f t="shared" si="149"/>
        <v>2</v>
      </c>
      <c r="DI191" s="131">
        <f t="shared" si="149"/>
        <v>2</v>
      </c>
      <c r="DJ191" s="131">
        <f t="shared" si="149"/>
        <v>2</v>
      </c>
      <c r="DK191" s="131">
        <f t="shared" si="149"/>
        <v>2</v>
      </c>
      <c r="DL191" s="131">
        <f t="shared" si="149"/>
        <v>2</v>
      </c>
    </row>
    <row r="192" spans="1:116" ht="25.5" customHeight="1">
      <c r="A192" s="701"/>
      <c r="B192" s="723" t="s">
        <v>859</v>
      </c>
      <c r="C192" s="724"/>
      <c r="D192" s="724"/>
      <c r="E192" s="724"/>
      <c r="F192" s="725"/>
      <c r="G192" s="689" t="s">
        <v>860</v>
      </c>
      <c r="H192" s="411">
        <v>10</v>
      </c>
      <c r="I192" s="131">
        <f>IF(I193&gt;=80,10,IF(I193&gt;=70,8,IF(I193&gt;=60,6,IF(I193&gt;=50,4,IF(I193&lt;50,2)))))</f>
        <v>2</v>
      </c>
      <c r="J192" s="131">
        <f t="shared" ref="J192:BU192" si="150">IF(J193&gt;=80,10,IF(J193&gt;=70,8,IF(J193&gt;=60,6,IF(J193&gt;=50,4,IF(J193&lt;50,2)))))</f>
        <v>2</v>
      </c>
      <c r="K192" s="131">
        <f t="shared" si="150"/>
        <v>2</v>
      </c>
      <c r="L192" s="131">
        <f t="shared" si="150"/>
        <v>2</v>
      </c>
      <c r="M192" s="131">
        <f t="shared" si="150"/>
        <v>2</v>
      </c>
      <c r="N192" s="131">
        <f t="shared" si="150"/>
        <v>2</v>
      </c>
      <c r="O192" s="131">
        <f t="shared" si="150"/>
        <v>2</v>
      </c>
      <c r="P192" s="131">
        <f t="shared" si="150"/>
        <v>2</v>
      </c>
      <c r="Q192" s="131">
        <f t="shared" si="150"/>
        <v>2</v>
      </c>
      <c r="R192" s="131">
        <f t="shared" si="150"/>
        <v>2</v>
      </c>
      <c r="S192" s="131">
        <f t="shared" si="150"/>
        <v>2</v>
      </c>
      <c r="T192" s="131">
        <f t="shared" si="150"/>
        <v>2</v>
      </c>
      <c r="U192" s="131">
        <f t="shared" si="150"/>
        <v>2</v>
      </c>
      <c r="V192" s="131">
        <f t="shared" si="150"/>
        <v>2</v>
      </c>
      <c r="W192" s="131">
        <f t="shared" si="150"/>
        <v>2</v>
      </c>
      <c r="X192" s="131">
        <f t="shared" si="150"/>
        <v>2</v>
      </c>
      <c r="Y192" s="131">
        <f t="shared" si="150"/>
        <v>2</v>
      </c>
      <c r="Z192" s="131">
        <f t="shared" si="150"/>
        <v>2</v>
      </c>
      <c r="AA192" s="131">
        <f t="shared" si="150"/>
        <v>2</v>
      </c>
      <c r="AB192" s="131">
        <f t="shared" si="150"/>
        <v>2</v>
      </c>
      <c r="AC192" s="131">
        <f t="shared" si="150"/>
        <v>2</v>
      </c>
      <c r="AD192" s="131">
        <f t="shared" si="150"/>
        <v>2</v>
      </c>
      <c r="AE192" s="131">
        <f t="shared" si="150"/>
        <v>2</v>
      </c>
      <c r="AF192" s="131">
        <f t="shared" si="150"/>
        <v>2</v>
      </c>
      <c r="AG192" s="131">
        <f t="shared" si="150"/>
        <v>2</v>
      </c>
      <c r="AH192" s="131">
        <f t="shared" si="150"/>
        <v>2</v>
      </c>
      <c r="AI192" s="131">
        <f t="shared" si="150"/>
        <v>2</v>
      </c>
      <c r="AJ192" s="131">
        <f t="shared" si="150"/>
        <v>2</v>
      </c>
      <c r="AK192" s="131">
        <f t="shared" si="150"/>
        <v>2</v>
      </c>
      <c r="AL192" s="131">
        <f t="shared" si="150"/>
        <v>2</v>
      </c>
      <c r="AM192" s="131">
        <f t="shared" si="150"/>
        <v>2</v>
      </c>
      <c r="AN192" s="131">
        <f t="shared" si="150"/>
        <v>2</v>
      </c>
      <c r="AO192" s="131">
        <f t="shared" si="150"/>
        <v>2</v>
      </c>
      <c r="AP192" s="131">
        <f t="shared" si="150"/>
        <v>2</v>
      </c>
      <c r="AQ192" s="131">
        <f t="shared" si="150"/>
        <v>2</v>
      </c>
      <c r="AR192" s="131">
        <f t="shared" si="150"/>
        <v>2</v>
      </c>
      <c r="AS192" s="131">
        <f t="shared" si="150"/>
        <v>2</v>
      </c>
      <c r="AT192" s="131">
        <f t="shared" si="150"/>
        <v>2</v>
      </c>
      <c r="AU192" s="131">
        <f t="shared" si="150"/>
        <v>2</v>
      </c>
      <c r="AV192" s="131">
        <f t="shared" si="150"/>
        <v>2</v>
      </c>
      <c r="AW192" s="131">
        <f t="shared" si="150"/>
        <v>2</v>
      </c>
      <c r="AX192" s="131">
        <f t="shared" si="150"/>
        <v>2</v>
      </c>
      <c r="AY192" s="131">
        <f t="shared" si="150"/>
        <v>2</v>
      </c>
      <c r="AZ192" s="131">
        <f t="shared" si="150"/>
        <v>2</v>
      </c>
      <c r="BA192" s="131">
        <f t="shared" si="150"/>
        <v>2</v>
      </c>
      <c r="BB192" s="131">
        <f t="shared" si="150"/>
        <v>2</v>
      </c>
      <c r="BC192" s="131">
        <f t="shared" si="150"/>
        <v>2</v>
      </c>
      <c r="BD192" s="131">
        <f t="shared" si="150"/>
        <v>2</v>
      </c>
      <c r="BE192" s="131">
        <f t="shared" si="150"/>
        <v>2</v>
      </c>
      <c r="BF192" s="131">
        <f t="shared" si="150"/>
        <v>2</v>
      </c>
      <c r="BG192" s="131">
        <f t="shared" si="150"/>
        <v>2</v>
      </c>
      <c r="BH192" s="131">
        <f t="shared" si="150"/>
        <v>2</v>
      </c>
      <c r="BI192" s="131">
        <f t="shared" si="150"/>
        <v>2</v>
      </c>
      <c r="BJ192" s="131">
        <f t="shared" si="150"/>
        <v>2</v>
      </c>
      <c r="BK192" s="131">
        <f t="shared" si="150"/>
        <v>2</v>
      </c>
      <c r="BL192" s="131">
        <f t="shared" si="150"/>
        <v>2</v>
      </c>
      <c r="BM192" s="131">
        <f t="shared" si="150"/>
        <v>2</v>
      </c>
      <c r="BN192" s="131">
        <f t="shared" si="150"/>
        <v>2</v>
      </c>
      <c r="BO192" s="131">
        <f t="shared" si="150"/>
        <v>2</v>
      </c>
      <c r="BP192" s="131">
        <f t="shared" si="150"/>
        <v>2</v>
      </c>
      <c r="BQ192" s="131">
        <f t="shared" si="150"/>
        <v>2</v>
      </c>
      <c r="BR192" s="131">
        <f t="shared" si="150"/>
        <v>2</v>
      </c>
      <c r="BS192" s="131">
        <f t="shared" si="150"/>
        <v>2</v>
      </c>
      <c r="BT192" s="131">
        <f t="shared" si="150"/>
        <v>2</v>
      </c>
      <c r="BU192" s="131">
        <f t="shared" si="150"/>
        <v>2</v>
      </c>
      <c r="BV192" s="131">
        <f t="shared" ref="BV192:DL192" si="151">IF(BV193&gt;=80,10,IF(BV193&gt;=70,8,IF(BV193&gt;=60,6,IF(BV193&gt;=50,4,IF(BV193&lt;50,2)))))</f>
        <v>2</v>
      </c>
      <c r="BW192" s="131">
        <f t="shared" si="151"/>
        <v>2</v>
      </c>
      <c r="BX192" s="131">
        <f t="shared" si="151"/>
        <v>2</v>
      </c>
      <c r="BY192" s="131">
        <f t="shared" si="151"/>
        <v>2</v>
      </c>
      <c r="BZ192" s="131">
        <f t="shared" si="151"/>
        <v>2</v>
      </c>
      <c r="CA192" s="131">
        <f t="shared" si="151"/>
        <v>2</v>
      </c>
      <c r="CB192" s="131">
        <f t="shared" si="151"/>
        <v>2</v>
      </c>
      <c r="CC192" s="131">
        <f t="shared" si="151"/>
        <v>2</v>
      </c>
      <c r="CD192" s="131">
        <f t="shared" si="151"/>
        <v>2</v>
      </c>
      <c r="CE192" s="131">
        <f t="shared" si="151"/>
        <v>2</v>
      </c>
      <c r="CF192" s="131">
        <f t="shared" si="151"/>
        <v>2</v>
      </c>
      <c r="CG192" s="131">
        <f t="shared" si="151"/>
        <v>2</v>
      </c>
      <c r="CH192" s="131">
        <f t="shared" si="151"/>
        <v>2</v>
      </c>
      <c r="CI192" s="131">
        <f t="shared" si="151"/>
        <v>2</v>
      </c>
      <c r="CJ192" s="131">
        <f t="shared" si="151"/>
        <v>2</v>
      </c>
      <c r="CK192" s="131">
        <f t="shared" si="151"/>
        <v>2</v>
      </c>
      <c r="CL192" s="131">
        <f t="shared" si="151"/>
        <v>2</v>
      </c>
      <c r="CM192" s="131">
        <f t="shared" si="151"/>
        <v>2</v>
      </c>
      <c r="CN192" s="131">
        <f t="shared" si="151"/>
        <v>2</v>
      </c>
      <c r="CO192" s="131">
        <f t="shared" si="151"/>
        <v>2</v>
      </c>
      <c r="CP192" s="131">
        <f t="shared" si="151"/>
        <v>2</v>
      </c>
      <c r="CQ192" s="131">
        <f t="shared" si="151"/>
        <v>2</v>
      </c>
      <c r="CR192" s="131">
        <f t="shared" si="151"/>
        <v>2</v>
      </c>
      <c r="CS192" s="131">
        <f t="shared" si="151"/>
        <v>2</v>
      </c>
      <c r="CT192" s="131">
        <f t="shared" si="151"/>
        <v>2</v>
      </c>
      <c r="CU192" s="131">
        <f t="shared" si="151"/>
        <v>2</v>
      </c>
      <c r="CV192" s="131">
        <f t="shared" si="151"/>
        <v>2</v>
      </c>
      <c r="CW192" s="131">
        <f t="shared" si="151"/>
        <v>2</v>
      </c>
      <c r="CX192" s="131">
        <f t="shared" si="151"/>
        <v>2</v>
      </c>
      <c r="CY192" s="131">
        <f t="shared" si="151"/>
        <v>2</v>
      </c>
      <c r="CZ192" s="131">
        <f t="shared" si="151"/>
        <v>2</v>
      </c>
      <c r="DA192" s="131">
        <f t="shared" si="151"/>
        <v>2</v>
      </c>
      <c r="DB192" s="131">
        <f t="shared" si="151"/>
        <v>2</v>
      </c>
      <c r="DC192" s="131">
        <f t="shared" si="151"/>
        <v>2</v>
      </c>
      <c r="DD192" s="131">
        <f t="shared" si="151"/>
        <v>2</v>
      </c>
      <c r="DE192" s="131">
        <f t="shared" si="151"/>
        <v>2</v>
      </c>
      <c r="DF192" s="131">
        <f t="shared" si="151"/>
        <v>2</v>
      </c>
      <c r="DG192" s="131">
        <f t="shared" si="151"/>
        <v>2</v>
      </c>
      <c r="DH192" s="131">
        <f t="shared" si="151"/>
        <v>2</v>
      </c>
      <c r="DI192" s="131">
        <f t="shared" si="151"/>
        <v>2</v>
      </c>
      <c r="DJ192" s="131">
        <f t="shared" si="151"/>
        <v>2</v>
      </c>
      <c r="DK192" s="131">
        <f t="shared" si="151"/>
        <v>2</v>
      </c>
      <c r="DL192" s="131">
        <f t="shared" si="151"/>
        <v>2</v>
      </c>
    </row>
    <row r="193" spans="1:116" s="415" customFormat="1" ht="123" customHeight="1">
      <c r="A193" s="701"/>
      <c r="B193" s="711" t="s">
        <v>861</v>
      </c>
      <c r="C193" s="712"/>
      <c r="D193" s="712"/>
      <c r="E193" s="712"/>
      <c r="F193" s="412"/>
      <c r="G193" s="690"/>
      <c r="H193" s="413" t="s">
        <v>68</v>
      </c>
      <c r="I193" s="414"/>
      <c r="J193" s="414"/>
      <c r="K193" s="414"/>
      <c r="L193" s="414"/>
      <c r="M193" s="414"/>
      <c r="N193" s="414"/>
      <c r="O193" s="414"/>
      <c r="P193" s="414"/>
      <c r="Q193" s="414"/>
      <c r="R193" s="414"/>
      <c r="S193" s="414"/>
      <c r="T193" s="414"/>
      <c r="U193" s="414"/>
      <c r="V193" s="414"/>
      <c r="W193" s="414"/>
      <c r="X193" s="414"/>
      <c r="Y193" s="414"/>
      <c r="Z193" s="414"/>
      <c r="AA193" s="414"/>
      <c r="AB193" s="414"/>
      <c r="AC193" s="414"/>
      <c r="AD193" s="414"/>
      <c r="AE193" s="414"/>
      <c r="AF193" s="414"/>
      <c r="AG193" s="414"/>
      <c r="AH193" s="414"/>
      <c r="AI193" s="414"/>
      <c r="AJ193" s="414"/>
      <c r="AK193" s="414"/>
      <c r="AL193" s="414"/>
      <c r="AM193" s="414"/>
      <c r="AN193" s="414"/>
      <c r="AO193" s="414"/>
      <c r="AP193" s="414"/>
      <c r="AQ193" s="414"/>
      <c r="AR193" s="414"/>
      <c r="AS193" s="414"/>
      <c r="AT193" s="414"/>
      <c r="AU193" s="414"/>
      <c r="AV193" s="414"/>
      <c r="AW193" s="414"/>
      <c r="AX193" s="414"/>
      <c r="AY193" s="414"/>
      <c r="AZ193" s="414"/>
      <c r="BA193" s="414"/>
      <c r="BB193" s="414"/>
      <c r="BC193" s="414"/>
      <c r="BD193" s="414"/>
      <c r="BE193" s="414"/>
      <c r="BF193" s="414"/>
      <c r="BG193" s="414"/>
      <c r="BH193" s="414"/>
      <c r="BI193" s="414"/>
      <c r="BJ193" s="414"/>
      <c r="BK193" s="414"/>
      <c r="BL193" s="414"/>
      <c r="BM193" s="414"/>
      <c r="BN193" s="414"/>
      <c r="BO193" s="414"/>
      <c r="BP193" s="414"/>
      <c r="BQ193" s="414"/>
      <c r="BR193" s="414"/>
      <c r="BS193" s="414"/>
      <c r="BT193" s="414"/>
      <c r="BU193" s="414"/>
      <c r="BV193" s="414"/>
      <c r="BW193" s="414"/>
      <c r="BX193" s="414"/>
      <c r="BY193" s="414"/>
      <c r="BZ193" s="414"/>
      <c r="CA193" s="414"/>
      <c r="CB193" s="414"/>
      <c r="CC193" s="414"/>
      <c r="CD193" s="414"/>
      <c r="CE193" s="414"/>
      <c r="CF193" s="414"/>
      <c r="CG193" s="414"/>
      <c r="CH193" s="414"/>
      <c r="CI193" s="414"/>
      <c r="CJ193" s="414"/>
      <c r="CK193" s="414"/>
      <c r="CL193" s="414"/>
      <c r="CM193" s="414"/>
      <c r="CN193" s="414"/>
      <c r="CO193" s="414"/>
      <c r="CP193" s="414"/>
      <c r="CQ193" s="414"/>
      <c r="CR193" s="414"/>
      <c r="CS193" s="414"/>
      <c r="CT193" s="414"/>
      <c r="CU193" s="414"/>
      <c r="CV193" s="414"/>
      <c r="CW193" s="414"/>
      <c r="CX193" s="414"/>
      <c r="CY193" s="414"/>
      <c r="CZ193" s="414"/>
      <c r="DA193" s="414"/>
      <c r="DB193" s="414"/>
      <c r="DC193" s="414"/>
      <c r="DD193" s="414"/>
      <c r="DE193" s="414"/>
      <c r="DF193" s="414"/>
      <c r="DG193" s="414"/>
      <c r="DH193" s="414"/>
      <c r="DI193" s="414"/>
      <c r="DJ193" s="414"/>
      <c r="DK193" s="414"/>
      <c r="DL193" s="414"/>
    </row>
    <row r="194" spans="1:116" s="415" customFormat="1" ht="24">
      <c r="A194" s="701"/>
      <c r="B194" s="416" t="s">
        <v>862</v>
      </c>
      <c r="C194" s="417"/>
      <c r="D194" s="417"/>
      <c r="E194" s="417"/>
      <c r="F194" s="412"/>
      <c r="G194" s="702" t="s">
        <v>863</v>
      </c>
      <c r="H194" s="413">
        <v>5</v>
      </c>
      <c r="I194" s="131">
        <f>IF(I195&gt;50,0,IF(I195&gt;40,1,IF(I195&gt;30,2,IF(I195&gt;=20,3,IF(I195&gt;10,4,IF(I195&lt;=10,0))))))</f>
        <v>0</v>
      </c>
      <c r="J194" s="131">
        <f t="shared" ref="J194:BU194" si="152">IF(J195&gt;50,0,IF(J195&gt;40,1,IF(J195&gt;30,2,IF(J195&gt;=20,3,IF(J195&gt;10,4,IF(J195&lt;=10,0))))))</f>
        <v>0</v>
      </c>
      <c r="K194" s="131">
        <f t="shared" si="152"/>
        <v>0</v>
      </c>
      <c r="L194" s="131">
        <f t="shared" si="152"/>
        <v>0</v>
      </c>
      <c r="M194" s="131">
        <f t="shared" si="152"/>
        <v>0</v>
      </c>
      <c r="N194" s="131">
        <f t="shared" si="152"/>
        <v>0</v>
      </c>
      <c r="O194" s="131">
        <f t="shared" si="152"/>
        <v>0</v>
      </c>
      <c r="P194" s="131">
        <f t="shared" si="152"/>
        <v>0</v>
      </c>
      <c r="Q194" s="131">
        <f t="shared" si="152"/>
        <v>0</v>
      </c>
      <c r="R194" s="131">
        <f t="shared" si="152"/>
        <v>0</v>
      </c>
      <c r="S194" s="131">
        <f t="shared" si="152"/>
        <v>0</v>
      </c>
      <c r="T194" s="131">
        <f t="shared" si="152"/>
        <v>0</v>
      </c>
      <c r="U194" s="131">
        <f t="shared" si="152"/>
        <v>0</v>
      </c>
      <c r="V194" s="131">
        <f t="shared" si="152"/>
        <v>0</v>
      </c>
      <c r="W194" s="131">
        <f t="shared" si="152"/>
        <v>0</v>
      </c>
      <c r="X194" s="131">
        <f t="shared" si="152"/>
        <v>0</v>
      </c>
      <c r="Y194" s="131">
        <f t="shared" si="152"/>
        <v>0</v>
      </c>
      <c r="Z194" s="131">
        <f t="shared" si="152"/>
        <v>0</v>
      </c>
      <c r="AA194" s="131">
        <f t="shared" si="152"/>
        <v>0</v>
      </c>
      <c r="AB194" s="131">
        <f t="shared" si="152"/>
        <v>0</v>
      </c>
      <c r="AC194" s="131">
        <f t="shared" si="152"/>
        <v>0</v>
      </c>
      <c r="AD194" s="131">
        <f t="shared" si="152"/>
        <v>0</v>
      </c>
      <c r="AE194" s="131">
        <f t="shared" si="152"/>
        <v>0</v>
      </c>
      <c r="AF194" s="131">
        <f t="shared" si="152"/>
        <v>0</v>
      </c>
      <c r="AG194" s="131">
        <f t="shared" si="152"/>
        <v>0</v>
      </c>
      <c r="AH194" s="131">
        <f t="shared" si="152"/>
        <v>0</v>
      </c>
      <c r="AI194" s="131">
        <f t="shared" si="152"/>
        <v>0</v>
      </c>
      <c r="AJ194" s="131">
        <f t="shared" si="152"/>
        <v>0</v>
      </c>
      <c r="AK194" s="131">
        <f t="shared" si="152"/>
        <v>0</v>
      </c>
      <c r="AL194" s="131">
        <f t="shared" si="152"/>
        <v>0</v>
      </c>
      <c r="AM194" s="131">
        <f t="shared" si="152"/>
        <v>0</v>
      </c>
      <c r="AN194" s="131">
        <f t="shared" si="152"/>
        <v>0</v>
      </c>
      <c r="AO194" s="131">
        <f t="shared" si="152"/>
        <v>0</v>
      </c>
      <c r="AP194" s="131">
        <f t="shared" si="152"/>
        <v>0</v>
      </c>
      <c r="AQ194" s="131">
        <f t="shared" si="152"/>
        <v>0</v>
      </c>
      <c r="AR194" s="131">
        <f t="shared" si="152"/>
        <v>0</v>
      </c>
      <c r="AS194" s="131">
        <f t="shared" si="152"/>
        <v>0</v>
      </c>
      <c r="AT194" s="131">
        <f t="shared" si="152"/>
        <v>0</v>
      </c>
      <c r="AU194" s="131">
        <f t="shared" si="152"/>
        <v>0</v>
      </c>
      <c r="AV194" s="131">
        <f t="shared" si="152"/>
        <v>0</v>
      </c>
      <c r="AW194" s="131">
        <f t="shared" si="152"/>
        <v>0</v>
      </c>
      <c r="AX194" s="131">
        <f t="shared" si="152"/>
        <v>0</v>
      </c>
      <c r="AY194" s="131">
        <f t="shared" si="152"/>
        <v>0</v>
      </c>
      <c r="AZ194" s="131">
        <f t="shared" si="152"/>
        <v>0</v>
      </c>
      <c r="BA194" s="131">
        <f t="shared" si="152"/>
        <v>0</v>
      </c>
      <c r="BB194" s="131">
        <f t="shared" si="152"/>
        <v>0</v>
      </c>
      <c r="BC194" s="131">
        <f t="shared" si="152"/>
        <v>0</v>
      </c>
      <c r="BD194" s="131">
        <f t="shared" si="152"/>
        <v>0</v>
      </c>
      <c r="BE194" s="131">
        <f t="shared" si="152"/>
        <v>0</v>
      </c>
      <c r="BF194" s="131">
        <f t="shared" si="152"/>
        <v>0</v>
      </c>
      <c r="BG194" s="131">
        <f t="shared" si="152"/>
        <v>0</v>
      </c>
      <c r="BH194" s="131">
        <f t="shared" si="152"/>
        <v>0</v>
      </c>
      <c r="BI194" s="131">
        <f t="shared" si="152"/>
        <v>0</v>
      </c>
      <c r="BJ194" s="131">
        <f t="shared" si="152"/>
        <v>0</v>
      </c>
      <c r="BK194" s="131">
        <f t="shared" si="152"/>
        <v>0</v>
      </c>
      <c r="BL194" s="131">
        <f t="shared" si="152"/>
        <v>0</v>
      </c>
      <c r="BM194" s="131">
        <f t="shared" si="152"/>
        <v>0</v>
      </c>
      <c r="BN194" s="131">
        <f t="shared" si="152"/>
        <v>0</v>
      </c>
      <c r="BO194" s="131">
        <f t="shared" si="152"/>
        <v>0</v>
      </c>
      <c r="BP194" s="131">
        <f t="shared" si="152"/>
        <v>0</v>
      </c>
      <c r="BQ194" s="131">
        <f t="shared" si="152"/>
        <v>0</v>
      </c>
      <c r="BR194" s="131">
        <f t="shared" si="152"/>
        <v>0</v>
      </c>
      <c r="BS194" s="131">
        <f t="shared" si="152"/>
        <v>0</v>
      </c>
      <c r="BT194" s="131">
        <f t="shared" si="152"/>
        <v>0</v>
      </c>
      <c r="BU194" s="131">
        <f t="shared" si="152"/>
        <v>0</v>
      </c>
      <c r="BV194" s="131">
        <f t="shared" ref="BV194:DL194" si="153">IF(BV195&gt;50,0,IF(BV195&gt;40,1,IF(BV195&gt;30,2,IF(BV195&gt;=20,3,IF(BV195&gt;10,4,IF(BV195&lt;=10,0))))))</f>
        <v>0</v>
      </c>
      <c r="BW194" s="131">
        <f t="shared" si="153"/>
        <v>0</v>
      </c>
      <c r="BX194" s="131">
        <f t="shared" si="153"/>
        <v>0</v>
      </c>
      <c r="BY194" s="131">
        <f t="shared" si="153"/>
        <v>0</v>
      </c>
      <c r="BZ194" s="131">
        <f t="shared" si="153"/>
        <v>0</v>
      </c>
      <c r="CA194" s="131">
        <f t="shared" si="153"/>
        <v>0</v>
      </c>
      <c r="CB194" s="131">
        <f t="shared" si="153"/>
        <v>0</v>
      </c>
      <c r="CC194" s="131">
        <f t="shared" si="153"/>
        <v>0</v>
      </c>
      <c r="CD194" s="131">
        <f t="shared" si="153"/>
        <v>0</v>
      </c>
      <c r="CE194" s="131">
        <f t="shared" si="153"/>
        <v>0</v>
      </c>
      <c r="CF194" s="131">
        <f t="shared" si="153"/>
        <v>0</v>
      </c>
      <c r="CG194" s="131">
        <f t="shared" si="153"/>
        <v>0</v>
      </c>
      <c r="CH194" s="131">
        <f t="shared" si="153"/>
        <v>0</v>
      </c>
      <c r="CI194" s="131">
        <f t="shared" si="153"/>
        <v>0</v>
      </c>
      <c r="CJ194" s="131">
        <f t="shared" si="153"/>
        <v>0</v>
      </c>
      <c r="CK194" s="131">
        <f t="shared" si="153"/>
        <v>0</v>
      </c>
      <c r="CL194" s="131">
        <f t="shared" si="153"/>
        <v>0</v>
      </c>
      <c r="CM194" s="131">
        <f t="shared" si="153"/>
        <v>0</v>
      </c>
      <c r="CN194" s="131">
        <f t="shared" si="153"/>
        <v>0</v>
      </c>
      <c r="CO194" s="131">
        <f t="shared" si="153"/>
        <v>0</v>
      </c>
      <c r="CP194" s="131">
        <f t="shared" si="153"/>
        <v>0</v>
      </c>
      <c r="CQ194" s="131">
        <f t="shared" si="153"/>
        <v>0</v>
      </c>
      <c r="CR194" s="131">
        <f t="shared" si="153"/>
        <v>0</v>
      </c>
      <c r="CS194" s="131">
        <f t="shared" si="153"/>
        <v>0</v>
      </c>
      <c r="CT194" s="131">
        <f t="shared" si="153"/>
        <v>0</v>
      </c>
      <c r="CU194" s="131">
        <f t="shared" si="153"/>
        <v>0</v>
      </c>
      <c r="CV194" s="131">
        <f t="shared" si="153"/>
        <v>0</v>
      </c>
      <c r="CW194" s="131">
        <f t="shared" si="153"/>
        <v>0</v>
      </c>
      <c r="CX194" s="131">
        <f t="shared" si="153"/>
        <v>0</v>
      </c>
      <c r="CY194" s="131">
        <f t="shared" si="153"/>
        <v>0</v>
      </c>
      <c r="CZ194" s="131">
        <f t="shared" si="153"/>
        <v>0</v>
      </c>
      <c r="DA194" s="131">
        <f t="shared" si="153"/>
        <v>0</v>
      </c>
      <c r="DB194" s="131">
        <f t="shared" si="153"/>
        <v>0</v>
      </c>
      <c r="DC194" s="131">
        <f t="shared" si="153"/>
        <v>0</v>
      </c>
      <c r="DD194" s="131">
        <f t="shared" si="153"/>
        <v>0</v>
      </c>
      <c r="DE194" s="131">
        <f t="shared" si="153"/>
        <v>0</v>
      </c>
      <c r="DF194" s="131">
        <f t="shared" si="153"/>
        <v>0</v>
      </c>
      <c r="DG194" s="131">
        <f t="shared" si="153"/>
        <v>0</v>
      </c>
      <c r="DH194" s="131">
        <f t="shared" si="153"/>
        <v>0</v>
      </c>
      <c r="DI194" s="131">
        <f t="shared" si="153"/>
        <v>0</v>
      </c>
      <c r="DJ194" s="131">
        <f t="shared" si="153"/>
        <v>0</v>
      </c>
      <c r="DK194" s="131">
        <f t="shared" si="153"/>
        <v>0</v>
      </c>
      <c r="DL194" s="131">
        <f t="shared" si="153"/>
        <v>0</v>
      </c>
    </row>
    <row r="195" spans="1:116" s="415" customFormat="1" ht="147.75" customHeight="1">
      <c r="A195" s="701"/>
      <c r="B195" s="419" t="s">
        <v>864</v>
      </c>
      <c r="C195" s="420"/>
      <c r="D195" s="420"/>
      <c r="E195" s="420"/>
      <c r="F195" s="420"/>
      <c r="G195" s="704"/>
      <c r="H195" s="413" t="s">
        <v>865</v>
      </c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4"/>
      <c r="AA195" s="414"/>
      <c r="AB195" s="414"/>
      <c r="AC195" s="414"/>
      <c r="AD195" s="414"/>
      <c r="AE195" s="414"/>
      <c r="AF195" s="414"/>
      <c r="AG195" s="414"/>
      <c r="AH195" s="414"/>
      <c r="AI195" s="414"/>
      <c r="AJ195" s="414"/>
      <c r="AK195" s="414"/>
      <c r="AL195" s="414"/>
      <c r="AM195" s="414"/>
      <c r="AN195" s="414"/>
      <c r="AO195" s="414"/>
      <c r="AP195" s="414"/>
      <c r="AQ195" s="414"/>
      <c r="AR195" s="414"/>
      <c r="AS195" s="414"/>
      <c r="AT195" s="414"/>
      <c r="AU195" s="414"/>
      <c r="AV195" s="414"/>
      <c r="AW195" s="414"/>
      <c r="AX195" s="414"/>
      <c r="AY195" s="414"/>
      <c r="AZ195" s="414"/>
      <c r="BA195" s="414"/>
      <c r="BB195" s="414"/>
      <c r="BC195" s="414"/>
      <c r="BD195" s="414"/>
      <c r="BE195" s="414"/>
      <c r="BF195" s="414"/>
      <c r="BG195" s="414"/>
      <c r="BH195" s="414"/>
      <c r="BI195" s="414"/>
      <c r="BJ195" s="414"/>
      <c r="BK195" s="414"/>
      <c r="BL195" s="414"/>
      <c r="BM195" s="414"/>
      <c r="BN195" s="414"/>
      <c r="BO195" s="414"/>
      <c r="BP195" s="414"/>
      <c r="BQ195" s="414"/>
      <c r="BR195" s="414"/>
      <c r="BS195" s="414"/>
      <c r="BT195" s="414"/>
      <c r="BU195" s="414"/>
      <c r="BV195" s="414"/>
      <c r="BW195" s="414"/>
      <c r="BX195" s="414"/>
      <c r="BY195" s="414"/>
      <c r="BZ195" s="414"/>
      <c r="CA195" s="414"/>
      <c r="CB195" s="414"/>
      <c r="CC195" s="414"/>
      <c r="CD195" s="414"/>
      <c r="CE195" s="414"/>
      <c r="CF195" s="414"/>
      <c r="CG195" s="414"/>
      <c r="CH195" s="414"/>
      <c r="CI195" s="414"/>
      <c r="CJ195" s="414"/>
      <c r="CK195" s="414"/>
      <c r="CL195" s="414"/>
      <c r="CM195" s="414"/>
      <c r="CN195" s="414"/>
      <c r="CO195" s="414"/>
      <c r="CP195" s="414"/>
      <c r="CQ195" s="414"/>
      <c r="CR195" s="414"/>
      <c r="CS195" s="414"/>
      <c r="CT195" s="414"/>
      <c r="CU195" s="414"/>
      <c r="CV195" s="414"/>
      <c r="CW195" s="414"/>
      <c r="CX195" s="414"/>
      <c r="CY195" s="414"/>
      <c r="CZ195" s="414"/>
      <c r="DA195" s="414"/>
      <c r="DB195" s="414"/>
      <c r="DC195" s="414"/>
      <c r="DD195" s="414"/>
      <c r="DE195" s="414"/>
      <c r="DF195" s="414"/>
      <c r="DG195" s="414"/>
      <c r="DH195" s="414"/>
      <c r="DI195" s="414"/>
      <c r="DJ195" s="414"/>
      <c r="DK195" s="414"/>
      <c r="DL195" s="414"/>
    </row>
    <row r="196" spans="1:116" s="415" customFormat="1" ht="24">
      <c r="A196" s="701"/>
      <c r="B196" s="421" t="s">
        <v>866</v>
      </c>
      <c r="C196" s="420"/>
      <c r="D196" s="420"/>
      <c r="E196" s="420"/>
      <c r="F196" s="420"/>
      <c r="G196" s="702" t="s">
        <v>867</v>
      </c>
      <c r="H196" s="413">
        <v>5</v>
      </c>
      <c r="I196" s="131">
        <f>IF(I197&gt;12,0,IF(I197&gt;9,1,IF(I197&gt;6,2,IF(I197&gt;=3,3,IF(I197&gt;0.01,4,IF(I197&lt;=0.01,0))))))</f>
        <v>0</v>
      </c>
      <c r="J196" s="131">
        <f t="shared" ref="J196:BU196" si="154">IF(J197&gt;12,0,IF(J197&gt;9,1,IF(J197&gt;6,2,IF(J197&gt;=3,3,IF(J197&gt;0.01,4,IF(J197&lt;=0.01,0))))))</f>
        <v>0</v>
      </c>
      <c r="K196" s="131">
        <f t="shared" si="154"/>
        <v>0</v>
      </c>
      <c r="L196" s="131">
        <f t="shared" si="154"/>
        <v>0</v>
      </c>
      <c r="M196" s="131">
        <f t="shared" si="154"/>
        <v>0</v>
      </c>
      <c r="N196" s="131">
        <f t="shared" si="154"/>
        <v>0</v>
      </c>
      <c r="O196" s="131">
        <f t="shared" si="154"/>
        <v>0</v>
      </c>
      <c r="P196" s="131">
        <f t="shared" si="154"/>
        <v>0</v>
      </c>
      <c r="Q196" s="131">
        <f t="shared" si="154"/>
        <v>0</v>
      </c>
      <c r="R196" s="131">
        <f t="shared" si="154"/>
        <v>0</v>
      </c>
      <c r="S196" s="131">
        <f t="shared" si="154"/>
        <v>0</v>
      </c>
      <c r="T196" s="131">
        <f t="shared" si="154"/>
        <v>0</v>
      </c>
      <c r="U196" s="131">
        <f t="shared" si="154"/>
        <v>0</v>
      </c>
      <c r="V196" s="131">
        <f t="shared" si="154"/>
        <v>0</v>
      </c>
      <c r="W196" s="131">
        <f t="shared" si="154"/>
        <v>0</v>
      </c>
      <c r="X196" s="131">
        <f t="shared" si="154"/>
        <v>0</v>
      </c>
      <c r="Y196" s="131">
        <f t="shared" si="154"/>
        <v>0</v>
      </c>
      <c r="Z196" s="131">
        <f t="shared" si="154"/>
        <v>0</v>
      </c>
      <c r="AA196" s="131">
        <f t="shared" si="154"/>
        <v>0</v>
      </c>
      <c r="AB196" s="131">
        <f t="shared" si="154"/>
        <v>0</v>
      </c>
      <c r="AC196" s="131">
        <f t="shared" si="154"/>
        <v>0</v>
      </c>
      <c r="AD196" s="131">
        <f t="shared" si="154"/>
        <v>0</v>
      </c>
      <c r="AE196" s="131">
        <f t="shared" si="154"/>
        <v>0</v>
      </c>
      <c r="AF196" s="131">
        <f t="shared" si="154"/>
        <v>0</v>
      </c>
      <c r="AG196" s="131">
        <f t="shared" si="154"/>
        <v>0</v>
      </c>
      <c r="AH196" s="131">
        <f t="shared" si="154"/>
        <v>0</v>
      </c>
      <c r="AI196" s="131">
        <f t="shared" si="154"/>
        <v>0</v>
      </c>
      <c r="AJ196" s="131">
        <f t="shared" si="154"/>
        <v>0</v>
      </c>
      <c r="AK196" s="131">
        <f t="shared" si="154"/>
        <v>0</v>
      </c>
      <c r="AL196" s="131">
        <f t="shared" si="154"/>
        <v>0</v>
      </c>
      <c r="AM196" s="131">
        <f t="shared" si="154"/>
        <v>0</v>
      </c>
      <c r="AN196" s="131">
        <f t="shared" si="154"/>
        <v>0</v>
      </c>
      <c r="AO196" s="131">
        <f t="shared" si="154"/>
        <v>0</v>
      </c>
      <c r="AP196" s="131">
        <f t="shared" si="154"/>
        <v>0</v>
      </c>
      <c r="AQ196" s="131">
        <f t="shared" si="154"/>
        <v>0</v>
      </c>
      <c r="AR196" s="131">
        <f t="shared" si="154"/>
        <v>0</v>
      </c>
      <c r="AS196" s="131">
        <f t="shared" si="154"/>
        <v>0</v>
      </c>
      <c r="AT196" s="131">
        <f t="shared" si="154"/>
        <v>0</v>
      </c>
      <c r="AU196" s="131">
        <f t="shared" si="154"/>
        <v>0</v>
      </c>
      <c r="AV196" s="131">
        <f t="shared" si="154"/>
        <v>0</v>
      </c>
      <c r="AW196" s="131">
        <f t="shared" si="154"/>
        <v>0</v>
      </c>
      <c r="AX196" s="131">
        <f t="shared" si="154"/>
        <v>0</v>
      </c>
      <c r="AY196" s="131">
        <f t="shared" si="154"/>
        <v>0</v>
      </c>
      <c r="AZ196" s="131">
        <f t="shared" si="154"/>
        <v>0</v>
      </c>
      <c r="BA196" s="131">
        <f t="shared" si="154"/>
        <v>0</v>
      </c>
      <c r="BB196" s="131">
        <f t="shared" si="154"/>
        <v>0</v>
      </c>
      <c r="BC196" s="131">
        <f t="shared" si="154"/>
        <v>0</v>
      </c>
      <c r="BD196" s="131">
        <f t="shared" si="154"/>
        <v>0</v>
      </c>
      <c r="BE196" s="131">
        <f t="shared" si="154"/>
        <v>0</v>
      </c>
      <c r="BF196" s="131">
        <f t="shared" si="154"/>
        <v>0</v>
      </c>
      <c r="BG196" s="131">
        <f t="shared" si="154"/>
        <v>0</v>
      </c>
      <c r="BH196" s="131">
        <f t="shared" si="154"/>
        <v>0</v>
      </c>
      <c r="BI196" s="131">
        <f t="shared" si="154"/>
        <v>0</v>
      </c>
      <c r="BJ196" s="131">
        <f t="shared" si="154"/>
        <v>0</v>
      </c>
      <c r="BK196" s="131">
        <f t="shared" si="154"/>
        <v>0</v>
      </c>
      <c r="BL196" s="131">
        <f t="shared" si="154"/>
        <v>0</v>
      </c>
      <c r="BM196" s="131">
        <f t="shared" si="154"/>
        <v>0</v>
      </c>
      <c r="BN196" s="131">
        <f t="shared" si="154"/>
        <v>0</v>
      </c>
      <c r="BO196" s="131">
        <f t="shared" si="154"/>
        <v>0</v>
      </c>
      <c r="BP196" s="131">
        <f t="shared" si="154"/>
        <v>0</v>
      </c>
      <c r="BQ196" s="131">
        <f t="shared" si="154"/>
        <v>0</v>
      </c>
      <c r="BR196" s="131">
        <f t="shared" si="154"/>
        <v>0</v>
      </c>
      <c r="BS196" s="131">
        <f t="shared" si="154"/>
        <v>0</v>
      </c>
      <c r="BT196" s="131">
        <f t="shared" si="154"/>
        <v>0</v>
      </c>
      <c r="BU196" s="131">
        <f t="shared" si="154"/>
        <v>0</v>
      </c>
      <c r="BV196" s="131">
        <f t="shared" ref="BV196:DL196" si="155">IF(BV197&gt;12,0,IF(BV197&gt;9,1,IF(BV197&gt;6,2,IF(BV197&gt;=3,3,IF(BV197&gt;0.01,4,IF(BV197&lt;=0.01,0))))))</f>
        <v>0</v>
      </c>
      <c r="BW196" s="131">
        <f t="shared" si="155"/>
        <v>0</v>
      </c>
      <c r="BX196" s="131">
        <f t="shared" si="155"/>
        <v>0</v>
      </c>
      <c r="BY196" s="131">
        <f t="shared" si="155"/>
        <v>0</v>
      </c>
      <c r="BZ196" s="131">
        <f t="shared" si="155"/>
        <v>0</v>
      </c>
      <c r="CA196" s="131">
        <f t="shared" si="155"/>
        <v>0</v>
      </c>
      <c r="CB196" s="131">
        <f t="shared" si="155"/>
        <v>0</v>
      </c>
      <c r="CC196" s="131">
        <f t="shared" si="155"/>
        <v>0</v>
      </c>
      <c r="CD196" s="131">
        <f t="shared" si="155"/>
        <v>0</v>
      </c>
      <c r="CE196" s="131">
        <f t="shared" si="155"/>
        <v>0</v>
      </c>
      <c r="CF196" s="131">
        <f t="shared" si="155"/>
        <v>0</v>
      </c>
      <c r="CG196" s="131">
        <f t="shared" si="155"/>
        <v>0</v>
      </c>
      <c r="CH196" s="131">
        <f t="shared" si="155"/>
        <v>0</v>
      </c>
      <c r="CI196" s="131">
        <f t="shared" si="155"/>
        <v>0</v>
      </c>
      <c r="CJ196" s="131">
        <f t="shared" si="155"/>
        <v>0</v>
      </c>
      <c r="CK196" s="131">
        <f t="shared" si="155"/>
        <v>0</v>
      </c>
      <c r="CL196" s="131">
        <f t="shared" si="155"/>
        <v>0</v>
      </c>
      <c r="CM196" s="131">
        <f t="shared" si="155"/>
        <v>0</v>
      </c>
      <c r="CN196" s="131">
        <f t="shared" si="155"/>
        <v>0</v>
      </c>
      <c r="CO196" s="131">
        <f t="shared" si="155"/>
        <v>0</v>
      </c>
      <c r="CP196" s="131">
        <f t="shared" si="155"/>
        <v>0</v>
      </c>
      <c r="CQ196" s="131">
        <f t="shared" si="155"/>
        <v>0</v>
      </c>
      <c r="CR196" s="131">
        <f t="shared" si="155"/>
        <v>0</v>
      </c>
      <c r="CS196" s="131">
        <f t="shared" si="155"/>
        <v>0</v>
      </c>
      <c r="CT196" s="131">
        <f t="shared" si="155"/>
        <v>0</v>
      </c>
      <c r="CU196" s="131">
        <f t="shared" si="155"/>
        <v>0</v>
      </c>
      <c r="CV196" s="131">
        <f t="shared" si="155"/>
        <v>0</v>
      </c>
      <c r="CW196" s="131">
        <f t="shared" si="155"/>
        <v>0</v>
      </c>
      <c r="CX196" s="131">
        <f t="shared" si="155"/>
        <v>0</v>
      </c>
      <c r="CY196" s="131">
        <f t="shared" si="155"/>
        <v>0</v>
      </c>
      <c r="CZ196" s="131">
        <f t="shared" si="155"/>
        <v>0</v>
      </c>
      <c r="DA196" s="131">
        <f t="shared" si="155"/>
        <v>0</v>
      </c>
      <c r="DB196" s="131">
        <f t="shared" si="155"/>
        <v>0</v>
      </c>
      <c r="DC196" s="131">
        <f t="shared" si="155"/>
        <v>0</v>
      </c>
      <c r="DD196" s="131">
        <f t="shared" si="155"/>
        <v>0</v>
      </c>
      <c r="DE196" s="131">
        <f t="shared" si="155"/>
        <v>0</v>
      </c>
      <c r="DF196" s="131">
        <f t="shared" si="155"/>
        <v>0</v>
      </c>
      <c r="DG196" s="131">
        <f t="shared" si="155"/>
        <v>0</v>
      </c>
      <c r="DH196" s="131">
        <f t="shared" si="155"/>
        <v>0</v>
      </c>
      <c r="DI196" s="131">
        <f t="shared" si="155"/>
        <v>0</v>
      </c>
      <c r="DJ196" s="131">
        <f t="shared" si="155"/>
        <v>0</v>
      </c>
      <c r="DK196" s="131">
        <f t="shared" si="155"/>
        <v>0</v>
      </c>
      <c r="DL196" s="131">
        <f t="shared" si="155"/>
        <v>0</v>
      </c>
    </row>
    <row r="197" spans="1:116" s="415" customFormat="1" ht="146.25" customHeight="1">
      <c r="A197" s="685"/>
      <c r="B197" s="419" t="s">
        <v>868</v>
      </c>
      <c r="C197" s="420"/>
      <c r="D197" s="420"/>
      <c r="E197" s="420"/>
      <c r="F197" s="420"/>
      <c r="G197" s="704"/>
      <c r="H197" s="413" t="s">
        <v>869</v>
      </c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414"/>
      <c r="T197" s="414"/>
      <c r="U197" s="414"/>
      <c r="V197" s="414"/>
      <c r="W197" s="414"/>
      <c r="X197" s="414"/>
      <c r="Y197" s="414"/>
      <c r="Z197" s="414"/>
      <c r="AA197" s="414"/>
      <c r="AB197" s="414"/>
      <c r="AC197" s="414"/>
      <c r="AD197" s="414"/>
      <c r="AE197" s="414"/>
      <c r="AF197" s="414"/>
      <c r="AG197" s="414"/>
      <c r="AH197" s="414"/>
      <c r="AI197" s="414"/>
      <c r="AJ197" s="414"/>
      <c r="AK197" s="414"/>
      <c r="AL197" s="414"/>
      <c r="AM197" s="414"/>
      <c r="AN197" s="414"/>
      <c r="AO197" s="414"/>
      <c r="AP197" s="414"/>
      <c r="AQ197" s="414"/>
      <c r="AR197" s="414"/>
      <c r="AS197" s="414"/>
      <c r="AT197" s="414"/>
      <c r="AU197" s="414"/>
      <c r="AV197" s="414"/>
      <c r="AW197" s="414"/>
      <c r="AX197" s="414"/>
      <c r="AY197" s="414"/>
      <c r="AZ197" s="414"/>
      <c r="BA197" s="414"/>
      <c r="BB197" s="414"/>
      <c r="BC197" s="414"/>
      <c r="BD197" s="414"/>
      <c r="BE197" s="414"/>
      <c r="BF197" s="414"/>
      <c r="BG197" s="414"/>
      <c r="BH197" s="414"/>
      <c r="BI197" s="414"/>
      <c r="BJ197" s="414"/>
      <c r="BK197" s="414"/>
      <c r="BL197" s="414"/>
      <c r="BM197" s="414"/>
      <c r="BN197" s="414"/>
      <c r="BO197" s="414"/>
      <c r="BP197" s="414"/>
      <c r="BQ197" s="414"/>
      <c r="BR197" s="414"/>
      <c r="BS197" s="414"/>
      <c r="BT197" s="414"/>
      <c r="BU197" s="414"/>
      <c r="BV197" s="414"/>
      <c r="BW197" s="414"/>
      <c r="BX197" s="414"/>
      <c r="BY197" s="414"/>
      <c r="BZ197" s="414"/>
      <c r="CA197" s="414"/>
      <c r="CB197" s="414"/>
      <c r="CC197" s="414"/>
      <c r="CD197" s="414"/>
      <c r="CE197" s="414"/>
      <c r="CF197" s="414"/>
      <c r="CG197" s="414"/>
      <c r="CH197" s="414"/>
      <c r="CI197" s="414"/>
      <c r="CJ197" s="414"/>
      <c r="CK197" s="414"/>
      <c r="CL197" s="414"/>
      <c r="CM197" s="414"/>
      <c r="CN197" s="414"/>
      <c r="CO197" s="414"/>
      <c r="CP197" s="414"/>
      <c r="CQ197" s="414"/>
      <c r="CR197" s="414"/>
      <c r="CS197" s="414"/>
      <c r="CT197" s="414"/>
      <c r="CU197" s="414"/>
      <c r="CV197" s="414"/>
      <c r="CW197" s="414"/>
      <c r="CX197" s="414"/>
      <c r="CY197" s="414"/>
      <c r="CZ197" s="414"/>
      <c r="DA197" s="414"/>
      <c r="DB197" s="414"/>
      <c r="DC197" s="414"/>
      <c r="DD197" s="414"/>
      <c r="DE197" s="414"/>
      <c r="DF197" s="414"/>
      <c r="DG197" s="414"/>
      <c r="DH197" s="414"/>
      <c r="DI197" s="414"/>
      <c r="DJ197" s="414"/>
      <c r="DK197" s="414"/>
      <c r="DL197" s="414"/>
    </row>
    <row r="198" spans="1:116" ht="50.25" customHeight="1">
      <c r="A198" s="684" t="s">
        <v>870</v>
      </c>
      <c r="B198" s="716" t="s">
        <v>871</v>
      </c>
      <c r="C198" s="716"/>
      <c r="D198" s="716"/>
      <c r="E198" s="716"/>
      <c r="F198" s="716"/>
      <c r="G198" s="347"/>
      <c r="H198" s="400">
        <v>42</v>
      </c>
      <c r="I198" s="131">
        <f>I199+I202+I205+I212+I213+I214</f>
        <v>0</v>
      </c>
      <c r="J198" s="131">
        <f t="shared" ref="J198:BU198" si="156">J199+J202+J205+J212+J213+J214</f>
        <v>0</v>
      </c>
      <c r="K198" s="131">
        <f t="shared" si="156"/>
        <v>0</v>
      </c>
      <c r="L198" s="131">
        <f t="shared" si="156"/>
        <v>0</v>
      </c>
      <c r="M198" s="131">
        <f t="shared" si="156"/>
        <v>0</v>
      </c>
      <c r="N198" s="131">
        <f t="shared" si="156"/>
        <v>0</v>
      </c>
      <c r="O198" s="131">
        <f t="shared" si="156"/>
        <v>0</v>
      </c>
      <c r="P198" s="131">
        <f t="shared" si="156"/>
        <v>0</v>
      </c>
      <c r="Q198" s="131">
        <f t="shared" si="156"/>
        <v>0</v>
      </c>
      <c r="R198" s="131">
        <f t="shared" si="156"/>
        <v>0</v>
      </c>
      <c r="S198" s="131">
        <f t="shared" si="156"/>
        <v>0</v>
      </c>
      <c r="T198" s="131">
        <f t="shared" si="156"/>
        <v>0</v>
      </c>
      <c r="U198" s="131">
        <f t="shared" si="156"/>
        <v>0</v>
      </c>
      <c r="V198" s="131">
        <f t="shared" si="156"/>
        <v>0</v>
      </c>
      <c r="W198" s="131">
        <f t="shared" si="156"/>
        <v>0</v>
      </c>
      <c r="X198" s="131">
        <f t="shared" si="156"/>
        <v>0</v>
      </c>
      <c r="Y198" s="131">
        <f t="shared" si="156"/>
        <v>0</v>
      </c>
      <c r="Z198" s="131">
        <f t="shared" si="156"/>
        <v>0</v>
      </c>
      <c r="AA198" s="131">
        <f t="shared" si="156"/>
        <v>0</v>
      </c>
      <c r="AB198" s="131">
        <f t="shared" si="156"/>
        <v>0</v>
      </c>
      <c r="AC198" s="131">
        <f t="shared" si="156"/>
        <v>0</v>
      </c>
      <c r="AD198" s="131">
        <f t="shared" si="156"/>
        <v>0</v>
      </c>
      <c r="AE198" s="131">
        <f t="shared" si="156"/>
        <v>0</v>
      </c>
      <c r="AF198" s="131">
        <f t="shared" si="156"/>
        <v>0</v>
      </c>
      <c r="AG198" s="131">
        <f t="shared" si="156"/>
        <v>0</v>
      </c>
      <c r="AH198" s="131">
        <f t="shared" si="156"/>
        <v>0</v>
      </c>
      <c r="AI198" s="131">
        <f t="shared" si="156"/>
        <v>0</v>
      </c>
      <c r="AJ198" s="131">
        <f t="shared" si="156"/>
        <v>0</v>
      </c>
      <c r="AK198" s="131">
        <f t="shared" si="156"/>
        <v>0</v>
      </c>
      <c r="AL198" s="131">
        <f t="shared" si="156"/>
        <v>0</v>
      </c>
      <c r="AM198" s="131">
        <f t="shared" si="156"/>
        <v>0</v>
      </c>
      <c r="AN198" s="131">
        <f t="shared" si="156"/>
        <v>0</v>
      </c>
      <c r="AO198" s="131">
        <f t="shared" si="156"/>
        <v>0</v>
      </c>
      <c r="AP198" s="131">
        <f t="shared" si="156"/>
        <v>0</v>
      </c>
      <c r="AQ198" s="131">
        <f t="shared" si="156"/>
        <v>0</v>
      </c>
      <c r="AR198" s="131">
        <f t="shared" si="156"/>
        <v>0</v>
      </c>
      <c r="AS198" s="131">
        <f t="shared" si="156"/>
        <v>0</v>
      </c>
      <c r="AT198" s="131">
        <f t="shared" si="156"/>
        <v>0</v>
      </c>
      <c r="AU198" s="131">
        <f t="shared" si="156"/>
        <v>0</v>
      </c>
      <c r="AV198" s="131">
        <f t="shared" si="156"/>
        <v>0</v>
      </c>
      <c r="AW198" s="131">
        <f t="shared" si="156"/>
        <v>0</v>
      </c>
      <c r="AX198" s="131">
        <f t="shared" si="156"/>
        <v>0</v>
      </c>
      <c r="AY198" s="131">
        <f t="shared" si="156"/>
        <v>0</v>
      </c>
      <c r="AZ198" s="131">
        <f t="shared" si="156"/>
        <v>0</v>
      </c>
      <c r="BA198" s="131">
        <f t="shared" si="156"/>
        <v>0</v>
      </c>
      <c r="BB198" s="131">
        <f t="shared" si="156"/>
        <v>0</v>
      </c>
      <c r="BC198" s="131">
        <f t="shared" si="156"/>
        <v>0</v>
      </c>
      <c r="BD198" s="131">
        <f t="shared" si="156"/>
        <v>0</v>
      </c>
      <c r="BE198" s="131">
        <f t="shared" si="156"/>
        <v>0</v>
      </c>
      <c r="BF198" s="131">
        <f t="shared" si="156"/>
        <v>0</v>
      </c>
      <c r="BG198" s="131">
        <f t="shared" si="156"/>
        <v>0</v>
      </c>
      <c r="BH198" s="131">
        <f t="shared" si="156"/>
        <v>0</v>
      </c>
      <c r="BI198" s="131">
        <f t="shared" si="156"/>
        <v>0</v>
      </c>
      <c r="BJ198" s="131">
        <f t="shared" si="156"/>
        <v>0</v>
      </c>
      <c r="BK198" s="131">
        <f t="shared" si="156"/>
        <v>0</v>
      </c>
      <c r="BL198" s="131">
        <f t="shared" si="156"/>
        <v>0</v>
      </c>
      <c r="BM198" s="131">
        <f t="shared" si="156"/>
        <v>0</v>
      </c>
      <c r="BN198" s="131">
        <f t="shared" si="156"/>
        <v>0</v>
      </c>
      <c r="BO198" s="131">
        <f t="shared" si="156"/>
        <v>0</v>
      </c>
      <c r="BP198" s="131">
        <f t="shared" si="156"/>
        <v>0</v>
      </c>
      <c r="BQ198" s="131">
        <f t="shared" si="156"/>
        <v>0</v>
      </c>
      <c r="BR198" s="131">
        <f t="shared" si="156"/>
        <v>0</v>
      </c>
      <c r="BS198" s="131">
        <f t="shared" si="156"/>
        <v>0</v>
      </c>
      <c r="BT198" s="131">
        <f t="shared" si="156"/>
        <v>0</v>
      </c>
      <c r="BU198" s="131">
        <f t="shared" si="156"/>
        <v>0</v>
      </c>
      <c r="BV198" s="131">
        <f t="shared" ref="BV198:DL198" si="157">BV199+BV202+BV205+BV212+BV213+BV214</f>
        <v>0</v>
      </c>
      <c r="BW198" s="131">
        <f t="shared" si="157"/>
        <v>0</v>
      </c>
      <c r="BX198" s="131">
        <f t="shared" si="157"/>
        <v>0</v>
      </c>
      <c r="BY198" s="131">
        <f t="shared" si="157"/>
        <v>0</v>
      </c>
      <c r="BZ198" s="131">
        <f t="shared" si="157"/>
        <v>0</v>
      </c>
      <c r="CA198" s="131">
        <f t="shared" si="157"/>
        <v>0</v>
      </c>
      <c r="CB198" s="131">
        <f t="shared" si="157"/>
        <v>0</v>
      </c>
      <c r="CC198" s="131">
        <f t="shared" si="157"/>
        <v>0</v>
      </c>
      <c r="CD198" s="131">
        <f t="shared" si="157"/>
        <v>0</v>
      </c>
      <c r="CE198" s="131">
        <f t="shared" si="157"/>
        <v>0</v>
      </c>
      <c r="CF198" s="131">
        <f t="shared" si="157"/>
        <v>0</v>
      </c>
      <c r="CG198" s="131">
        <f t="shared" si="157"/>
        <v>0</v>
      </c>
      <c r="CH198" s="131">
        <f t="shared" si="157"/>
        <v>0</v>
      </c>
      <c r="CI198" s="131">
        <f t="shared" si="157"/>
        <v>0</v>
      </c>
      <c r="CJ198" s="131">
        <f t="shared" si="157"/>
        <v>0</v>
      </c>
      <c r="CK198" s="131">
        <f t="shared" si="157"/>
        <v>0</v>
      </c>
      <c r="CL198" s="131">
        <f t="shared" si="157"/>
        <v>0</v>
      </c>
      <c r="CM198" s="131">
        <f t="shared" si="157"/>
        <v>0</v>
      </c>
      <c r="CN198" s="131">
        <f t="shared" si="157"/>
        <v>0</v>
      </c>
      <c r="CO198" s="131">
        <f t="shared" si="157"/>
        <v>0</v>
      </c>
      <c r="CP198" s="131">
        <f t="shared" si="157"/>
        <v>0</v>
      </c>
      <c r="CQ198" s="131">
        <f t="shared" si="157"/>
        <v>0</v>
      </c>
      <c r="CR198" s="131">
        <f t="shared" si="157"/>
        <v>0</v>
      </c>
      <c r="CS198" s="131">
        <f t="shared" si="157"/>
        <v>0</v>
      </c>
      <c r="CT198" s="131">
        <f t="shared" si="157"/>
        <v>0</v>
      </c>
      <c r="CU198" s="131">
        <f t="shared" si="157"/>
        <v>0</v>
      </c>
      <c r="CV198" s="131">
        <f t="shared" si="157"/>
        <v>0</v>
      </c>
      <c r="CW198" s="131">
        <f t="shared" si="157"/>
        <v>0</v>
      </c>
      <c r="CX198" s="131">
        <f t="shared" si="157"/>
        <v>0</v>
      </c>
      <c r="CY198" s="131">
        <f t="shared" si="157"/>
        <v>0</v>
      </c>
      <c r="CZ198" s="131">
        <f t="shared" si="157"/>
        <v>0</v>
      </c>
      <c r="DA198" s="131">
        <f t="shared" si="157"/>
        <v>0</v>
      </c>
      <c r="DB198" s="131">
        <f t="shared" si="157"/>
        <v>0</v>
      </c>
      <c r="DC198" s="131">
        <f t="shared" si="157"/>
        <v>0</v>
      </c>
      <c r="DD198" s="131">
        <f t="shared" si="157"/>
        <v>0</v>
      </c>
      <c r="DE198" s="131">
        <f t="shared" si="157"/>
        <v>0</v>
      </c>
      <c r="DF198" s="131">
        <f t="shared" si="157"/>
        <v>0</v>
      </c>
      <c r="DG198" s="131">
        <f t="shared" si="157"/>
        <v>0</v>
      </c>
      <c r="DH198" s="131">
        <f t="shared" si="157"/>
        <v>0</v>
      </c>
      <c r="DI198" s="131">
        <f t="shared" si="157"/>
        <v>0</v>
      </c>
      <c r="DJ198" s="131">
        <f t="shared" si="157"/>
        <v>0</v>
      </c>
      <c r="DK198" s="131">
        <f t="shared" si="157"/>
        <v>0</v>
      </c>
      <c r="DL198" s="131">
        <f t="shared" si="157"/>
        <v>0</v>
      </c>
    </row>
    <row r="199" spans="1:116" s="425" customFormat="1" ht="24">
      <c r="A199" s="701"/>
      <c r="B199" s="708" t="s">
        <v>228</v>
      </c>
      <c r="C199" s="709"/>
      <c r="D199" s="709"/>
      <c r="E199" s="709"/>
      <c r="F199" s="710"/>
      <c r="G199" s="422"/>
      <c r="H199" s="423">
        <f>SUM(H200:L201)</f>
        <v>3</v>
      </c>
      <c r="I199" s="424">
        <f>I200+I201</f>
        <v>0</v>
      </c>
      <c r="J199" s="424">
        <f t="shared" ref="J199:BU199" si="158">J200+J201</f>
        <v>0</v>
      </c>
      <c r="K199" s="424">
        <f t="shared" si="158"/>
        <v>0</v>
      </c>
      <c r="L199" s="424">
        <f t="shared" si="158"/>
        <v>0</v>
      </c>
      <c r="M199" s="424">
        <f t="shared" si="158"/>
        <v>0</v>
      </c>
      <c r="N199" s="424">
        <f t="shared" si="158"/>
        <v>0</v>
      </c>
      <c r="O199" s="424">
        <f t="shared" si="158"/>
        <v>0</v>
      </c>
      <c r="P199" s="424">
        <f t="shared" si="158"/>
        <v>0</v>
      </c>
      <c r="Q199" s="424">
        <f t="shared" si="158"/>
        <v>0</v>
      </c>
      <c r="R199" s="424">
        <f t="shared" si="158"/>
        <v>0</v>
      </c>
      <c r="S199" s="424">
        <f t="shared" si="158"/>
        <v>0</v>
      </c>
      <c r="T199" s="424">
        <f t="shared" si="158"/>
        <v>0</v>
      </c>
      <c r="U199" s="424">
        <f t="shared" si="158"/>
        <v>0</v>
      </c>
      <c r="V199" s="424">
        <f t="shared" si="158"/>
        <v>0</v>
      </c>
      <c r="W199" s="424">
        <f t="shared" si="158"/>
        <v>0</v>
      </c>
      <c r="X199" s="424">
        <f t="shared" si="158"/>
        <v>0</v>
      </c>
      <c r="Y199" s="424">
        <f t="shared" si="158"/>
        <v>0</v>
      </c>
      <c r="Z199" s="424">
        <f t="shared" si="158"/>
        <v>0</v>
      </c>
      <c r="AA199" s="424">
        <f t="shared" si="158"/>
        <v>0</v>
      </c>
      <c r="AB199" s="424">
        <f t="shared" si="158"/>
        <v>0</v>
      </c>
      <c r="AC199" s="424">
        <f t="shared" si="158"/>
        <v>0</v>
      </c>
      <c r="AD199" s="424">
        <f t="shared" si="158"/>
        <v>0</v>
      </c>
      <c r="AE199" s="424">
        <f t="shared" si="158"/>
        <v>0</v>
      </c>
      <c r="AF199" s="424">
        <f t="shared" si="158"/>
        <v>0</v>
      </c>
      <c r="AG199" s="424">
        <f t="shared" si="158"/>
        <v>0</v>
      </c>
      <c r="AH199" s="424">
        <f t="shared" si="158"/>
        <v>0</v>
      </c>
      <c r="AI199" s="424">
        <f t="shared" si="158"/>
        <v>0</v>
      </c>
      <c r="AJ199" s="424">
        <f t="shared" si="158"/>
        <v>0</v>
      </c>
      <c r="AK199" s="424">
        <f t="shared" si="158"/>
        <v>0</v>
      </c>
      <c r="AL199" s="424">
        <f t="shared" si="158"/>
        <v>0</v>
      </c>
      <c r="AM199" s="424">
        <f t="shared" si="158"/>
        <v>0</v>
      </c>
      <c r="AN199" s="424">
        <f t="shared" si="158"/>
        <v>0</v>
      </c>
      <c r="AO199" s="424">
        <f t="shared" si="158"/>
        <v>0</v>
      </c>
      <c r="AP199" s="424">
        <f t="shared" si="158"/>
        <v>0</v>
      </c>
      <c r="AQ199" s="424">
        <f t="shared" si="158"/>
        <v>0</v>
      </c>
      <c r="AR199" s="424">
        <f t="shared" si="158"/>
        <v>0</v>
      </c>
      <c r="AS199" s="424">
        <f t="shared" si="158"/>
        <v>0</v>
      </c>
      <c r="AT199" s="424">
        <f t="shared" si="158"/>
        <v>0</v>
      </c>
      <c r="AU199" s="424">
        <f t="shared" si="158"/>
        <v>0</v>
      </c>
      <c r="AV199" s="424">
        <f t="shared" si="158"/>
        <v>0</v>
      </c>
      <c r="AW199" s="424">
        <f t="shared" si="158"/>
        <v>0</v>
      </c>
      <c r="AX199" s="424">
        <f t="shared" si="158"/>
        <v>0</v>
      </c>
      <c r="AY199" s="424">
        <f t="shared" si="158"/>
        <v>0</v>
      </c>
      <c r="AZ199" s="424">
        <f t="shared" si="158"/>
        <v>0</v>
      </c>
      <c r="BA199" s="424">
        <f t="shared" si="158"/>
        <v>0</v>
      </c>
      <c r="BB199" s="424">
        <f t="shared" si="158"/>
        <v>0</v>
      </c>
      <c r="BC199" s="424">
        <f t="shared" si="158"/>
        <v>0</v>
      </c>
      <c r="BD199" s="424">
        <f t="shared" si="158"/>
        <v>0</v>
      </c>
      <c r="BE199" s="424">
        <f t="shared" si="158"/>
        <v>0</v>
      </c>
      <c r="BF199" s="424">
        <f t="shared" si="158"/>
        <v>0</v>
      </c>
      <c r="BG199" s="424">
        <f t="shared" si="158"/>
        <v>0</v>
      </c>
      <c r="BH199" s="424">
        <f t="shared" si="158"/>
        <v>0</v>
      </c>
      <c r="BI199" s="424">
        <f t="shared" si="158"/>
        <v>0</v>
      </c>
      <c r="BJ199" s="424">
        <f t="shared" si="158"/>
        <v>0</v>
      </c>
      <c r="BK199" s="424">
        <f t="shared" si="158"/>
        <v>0</v>
      </c>
      <c r="BL199" s="424">
        <f t="shared" si="158"/>
        <v>0</v>
      </c>
      <c r="BM199" s="424">
        <f t="shared" si="158"/>
        <v>0</v>
      </c>
      <c r="BN199" s="424">
        <f t="shared" si="158"/>
        <v>0</v>
      </c>
      <c r="BO199" s="424">
        <f t="shared" si="158"/>
        <v>0</v>
      </c>
      <c r="BP199" s="424">
        <f t="shared" si="158"/>
        <v>0</v>
      </c>
      <c r="BQ199" s="424">
        <f t="shared" si="158"/>
        <v>0</v>
      </c>
      <c r="BR199" s="424">
        <f t="shared" si="158"/>
        <v>0</v>
      </c>
      <c r="BS199" s="424">
        <f t="shared" si="158"/>
        <v>0</v>
      </c>
      <c r="BT199" s="424">
        <f t="shared" si="158"/>
        <v>0</v>
      </c>
      <c r="BU199" s="424">
        <f t="shared" si="158"/>
        <v>0</v>
      </c>
      <c r="BV199" s="424">
        <f t="shared" ref="BV199:DL199" si="159">BV200+BV201</f>
        <v>0</v>
      </c>
      <c r="BW199" s="424">
        <f t="shared" si="159"/>
        <v>0</v>
      </c>
      <c r="BX199" s="424">
        <f t="shared" si="159"/>
        <v>0</v>
      </c>
      <c r="BY199" s="424">
        <f t="shared" si="159"/>
        <v>0</v>
      </c>
      <c r="BZ199" s="424">
        <f t="shared" si="159"/>
        <v>0</v>
      </c>
      <c r="CA199" s="424">
        <f t="shared" si="159"/>
        <v>0</v>
      </c>
      <c r="CB199" s="424">
        <f t="shared" si="159"/>
        <v>0</v>
      </c>
      <c r="CC199" s="424">
        <f t="shared" si="159"/>
        <v>0</v>
      </c>
      <c r="CD199" s="424">
        <f t="shared" si="159"/>
        <v>0</v>
      </c>
      <c r="CE199" s="424">
        <f t="shared" si="159"/>
        <v>0</v>
      </c>
      <c r="CF199" s="424">
        <f t="shared" si="159"/>
        <v>0</v>
      </c>
      <c r="CG199" s="424">
        <f t="shared" si="159"/>
        <v>0</v>
      </c>
      <c r="CH199" s="424">
        <f t="shared" si="159"/>
        <v>0</v>
      </c>
      <c r="CI199" s="424">
        <f t="shared" si="159"/>
        <v>0</v>
      </c>
      <c r="CJ199" s="424">
        <f t="shared" si="159"/>
        <v>0</v>
      </c>
      <c r="CK199" s="424">
        <f t="shared" si="159"/>
        <v>0</v>
      </c>
      <c r="CL199" s="424">
        <f t="shared" si="159"/>
        <v>0</v>
      </c>
      <c r="CM199" s="424">
        <f t="shared" si="159"/>
        <v>0</v>
      </c>
      <c r="CN199" s="424">
        <f t="shared" si="159"/>
        <v>0</v>
      </c>
      <c r="CO199" s="424">
        <f t="shared" si="159"/>
        <v>0</v>
      </c>
      <c r="CP199" s="424">
        <f t="shared" si="159"/>
        <v>0</v>
      </c>
      <c r="CQ199" s="424">
        <f t="shared" si="159"/>
        <v>0</v>
      </c>
      <c r="CR199" s="424">
        <f t="shared" si="159"/>
        <v>0</v>
      </c>
      <c r="CS199" s="424">
        <f t="shared" si="159"/>
        <v>0</v>
      </c>
      <c r="CT199" s="424">
        <f t="shared" si="159"/>
        <v>0</v>
      </c>
      <c r="CU199" s="424">
        <f t="shared" si="159"/>
        <v>0</v>
      </c>
      <c r="CV199" s="424">
        <f t="shared" si="159"/>
        <v>0</v>
      </c>
      <c r="CW199" s="424">
        <f t="shared" si="159"/>
        <v>0</v>
      </c>
      <c r="CX199" s="424">
        <f t="shared" si="159"/>
        <v>0</v>
      </c>
      <c r="CY199" s="424">
        <f t="shared" si="159"/>
        <v>0</v>
      </c>
      <c r="CZ199" s="424">
        <f t="shared" si="159"/>
        <v>0</v>
      </c>
      <c r="DA199" s="424">
        <f t="shared" si="159"/>
        <v>0</v>
      </c>
      <c r="DB199" s="424">
        <f t="shared" si="159"/>
        <v>0</v>
      </c>
      <c r="DC199" s="424">
        <f t="shared" si="159"/>
        <v>0</v>
      </c>
      <c r="DD199" s="424">
        <f t="shared" si="159"/>
        <v>0</v>
      </c>
      <c r="DE199" s="424">
        <f t="shared" si="159"/>
        <v>0</v>
      </c>
      <c r="DF199" s="424">
        <f t="shared" si="159"/>
        <v>0</v>
      </c>
      <c r="DG199" s="424">
        <f t="shared" si="159"/>
        <v>0</v>
      </c>
      <c r="DH199" s="424">
        <f t="shared" si="159"/>
        <v>0</v>
      </c>
      <c r="DI199" s="424">
        <f t="shared" si="159"/>
        <v>0</v>
      </c>
      <c r="DJ199" s="424">
        <f t="shared" si="159"/>
        <v>0</v>
      </c>
      <c r="DK199" s="424">
        <f t="shared" si="159"/>
        <v>0</v>
      </c>
      <c r="DL199" s="424">
        <f t="shared" si="159"/>
        <v>0</v>
      </c>
    </row>
    <row r="200" spans="1:116" s="425" customFormat="1" ht="24">
      <c r="A200" s="701"/>
      <c r="B200" s="705" t="s">
        <v>872</v>
      </c>
      <c r="C200" s="706"/>
      <c r="D200" s="706"/>
      <c r="E200" s="706"/>
      <c r="F200" s="707"/>
      <c r="G200" s="426" t="s">
        <v>232</v>
      </c>
      <c r="H200" s="413">
        <v>2</v>
      </c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  <c r="AK200" s="427"/>
      <c r="AL200" s="427"/>
      <c r="AM200" s="427"/>
      <c r="AN200" s="427"/>
      <c r="AO200" s="427"/>
      <c r="AP200" s="427"/>
      <c r="AQ200" s="427"/>
      <c r="AR200" s="427"/>
      <c r="AS200" s="427"/>
      <c r="AT200" s="427"/>
      <c r="AU200" s="427"/>
      <c r="AV200" s="427"/>
      <c r="AW200" s="427"/>
      <c r="AX200" s="427"/>
      <c r="AY200" s="427"/>
      <c r="AZ200" s="427"/>
      <c r="BA200" s="427"/>
      <c r="BB200" s="427"/>
      <c r="BC200" s="427"/>
      <c r="BD200" s="427"/>
      <c r="BE200" s="427"/>
      <c r="BF200" s="427"/>
      <c r="BG200" s="427"/>
      <c r="BH200" s="427"/>
      <c r="BI200" s="427"/>
      <c r="BJ200" s="427"/>
      <c r="BK200" s="427"/>
      <c r="BL200" s="427"/>
      <c r="BM200" s="427"/>
      <c r="BN200" s="427"/>
      <c r="BO200" s="427"/>
      <c r="BP200" s="427"/>
      <c r="BQ200" s="427"/>
      <c r="BR200" s="427"/>
      <c r="BS200" s="427"/>
      <c r="BT200" s="427"/>
      <c r="BU200" s="427"/>
      <c r="BV200" s="427"/>
      <c r="BW200" s="427"/>
      <c r="BX200" s="427"/>
      <c r="BY200" s="427"/>
      <c r="BZ200" s="427"/>
      <c r="CA200" s="427"/>
      <c r="CB200" s="427"/>
      <c r="CC200" s="427"/>
      <c r="CD200" s="427"/>
      <c r="CE200" s="427"/>
      <c r="CF200" s="427"/>
      <c r="CG200" s="427"/>
      <c r="CH200" s="427"/>
      <c r="CI200" s="427"/>
      <c r="CJ200" s="427"/>
      <c r="CK200" s="427"/>
      <c r="CL200" s="427"/>
      <c r="CM200" s="427"/>
      <c r="CN200" s="427"/>
      <c r="CO200" s="427"/>
      <c r="CP200" s="427"/>
      <c r="CQ200" s="427"/>
      <c r="CR200" s="427"/>
      <c r="CS200" s="427"/>
      <c r="CT200" s="427"/>
      <c r="CU200" s="427"/>
      <c r="CV200" s="427"/>
      <c r="CW200" s="427"/>
      <c r="CX200" s="427"/>
      <c r="CY200" s="427"/>
      <c r="CZ200" s="427"/>
      <c r="DA200" s="427"/>
      <c r="DB200" s="427"/>
      <c r="DC200" s="427"/>
      <c r="DD200" s="427"/>
      <c r="DE200" s="427"/>
      <c r="DF200" s="427"/>
      <c r="DG200" s="427"/>
      <c r="DH200" s="427"/>
      <c r="DI200" s="427"/>
      <c r="DJ200" s="427"/>
      <c r="DK200" s="427"/>
      <c r="DL200" s="427"/>
    </row>
    <row r="201" spans="1:116" s="425" customFormat="1" ht="23.25" customHeight="1">
      <c r="A201" s="701"/>
      <c r="B201" s="705" t="s">
        <v>233</v>
      </c>
      <c r="C201" s="706"/>
      <c r="D201" s="706"/>
      <c r="E201" s="706"/>
      <c r="F201" s="707"/>
      <c r="G201" s="428" t="s">
        <v>234</v>
      </c>
      <c r="H201" s="413">
        <v>1</v>
      </c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27"/>
      <c r="AO201" s="427"/>
      <c r="AP201" s="427"/>
      <c r="AQ201" s="427"/>
      <c r="AR201" s="427"/>
      <c r="AS201" s="427"/>
      <c r="AT201" s="427"/>
      <c r="AU201" s="427"/>
      <c r="AV201" s="427"/>
      <c r="AW201" s="427"/>
      <c r="AX201" s="427"/>
      <c r="AY201" s="427"/>
      <c r="AZ201" s="427"/>
      <c r="BA201" s="427"/>
      <c r="BB201" s="427"/>
      <c r="BC201" s="427"/>
      <c r="BD201" s="427"/>
      <c r="BE201" s="427"/>
      <c r="BF201" s="427"/>
      <c r="BG201" s="427"/>
      <c r="BH201" s="427"/>
      <c r="BI201" s="427"/>
      <c r="BJ201" s="427"/>
      <c r="BK201" s="427"/>
      <c r="BL201" s="427"/>
      <c r="BM201" s="427"/>
      <c r="BN201" s="427"/>
      <c r="BO201" s="427"/>
      <c r="BP201" s="427"/>
      <c r="BQ201" s="427"/>
      <c r="BR201" s="427"/>
      <c r="BS201" s="427"/>
      <c r="BT201" s="427"/>
      <c r="BU201" s="427"/>
      <c r="BV201" s="427"/>
      <c r="BW201" s="427"/>
      <c r="BX201" s="427"/>
      <c r="BY201" s="427"/>
      <c r="BZ201" s="427"/>
      <c r="CA201" s="427"/>
      <c r="CB201" s="427"/>
      <c r="CC201" s="427"/>
      <c r="CD201" s="427"/>
      <c r="CE201" s="427"/>
      <c r="CF201" s="427"/>
      <c r="CG201" s="427"/>
      <c r="CH201" s="427"/>
      <c r="CI201" s="427"/>
      <c r="CJ201" s="427"/>
      <c r="CK201" s="427"/>
      <c r="CL201" s="427"/>
      <c r="CM201" s="427"/>
      <c r="CN201" s="427"/>
      <c r="CO201" s="427"/>
      <c r="CP201" s="427"/>
      <c r="CQ201" s="427"/>
      <c r="CR201" s="427"/>
      <c r="CS201" s="427"/>
      <c r="CT201" s="427"/>
      <c r="CU201" s="427"/>
      <c r="CV201" s="427"/>
      <c r="CW201" s="427"/>
      <c r="CX201" s="427"/>
      <c r="CY201" s="427"/>
      <c r="CZ201" s="427"/>
      <c r="DA201" s="427"/>
      <c r="DB201" s="427"/>
      <c r="DC201" s="427"/>
      <c r="DD201" s="427"/>
      <c r="DE201" s="427"/>
      <c r="DF201" s="427"/>
      <c r="DG201" s="427"/>
      <c r="DH201" s="427"/>
      <c r="DI201" s="427"/>
      <c r="DJ201" s="427"/>
      <c r="DK201" s="427"/>
      <c r="DL201" s="427"/>
    </row>
    <row r="202" spans="1:116" s="425" customFormat="1" ht="24">
      <c r="A202" s="701"/>
      <c r="B202" s="708" t="s">
        <v>235</v>
      </c>
      <c r="C202" s="709"/>
      <c r="D202" s="709"/>
      <c r="E202" s="709"/>
      <c r="F202" s="710"/>
      <c r="G202" s="429"/>
      <c r="H202" s="423">
        <f>SUM(H203:L204)</f>
        <v>4</v>
      </c>
      <c r="I202" s="246">
        <f>I203+I204</f>
        <v>0</v>
      </c>
      <c r="J202" s="246">
        <f t="shared" ref="J202:BU202" si="160">J203+J204</f>
        <v>0</v>
      </c>
      <c r="K202" s="246">
        <f t="shared" si="160"/>
        <v>0</v>
      </c>
      <c r="L202" s="246">
        <f t="shared" si="160"/>
        <v>0</v>
      </c>
      <c r="M202" s="246">
        <f t="shared" si="160"/>
        <v>0</v>
      </c>
      <c r="N202" s="246">
        <f t="shared" si="160"/>
        <v>0</v>
      </c>
      <c r="O202" s="246">
        <f t="shared" si="160"/>
        <v>0</v>
      </c>
      <c r="P202" s="246">
        <f t="shared" si="160"/>
        <v>0</v>
      </c>
      <c r="Q202" s="246">
        <f t="shared" si="160"/>
        <v>0</v>
      </c>
      <c r="R202" s="246">
        <f t="shared" si="160"/>
        <v>0</v>
      </c>
      <c r="S202" s="246">
        <f t="shared" si="160"/>
        <v>0</v>
      </c>
      <c r="T202" s="246">
        <f t="shared" si="160"/>
        <v>0</v>
      </c>
      <c r="U202" s="246">
        <f t="shared" si="160"/>
        <v>0</v>
      </c>
      <c r="V202" s="246">
        <f t="shared" si="160"/>
        <v>0</v>
      </c>
      <c r="W202" s="246">
        <f t="shared" si="160"/>
        <v>0</v>
      </c>
      <c r="X202" s="246">
        <f t="shared" si="160"/>
        <v>0</v>
      </c>
      <c r="Y202" s="246">
        <f t="shared" si="160"/>
        <v>0</v>
      </c>
      <c r="Z202" s="246">
        <f t="shared" si="160"/>
        <v>0</v>
      </c>
      <c r="AA202" s="246">
        <f t="shared" si="160"/>
        <v>0</v>
      </c>
      <c r="AB202" s="246">
        <f t="shared" si="160"/>
        <v>0</v>
      </c>
      <c r="AC202" s="246">
        <f t="shared" si="160"/>
        <v>0</v>
      </c>
      <c r="AD202" s="246">
        <f t="shared" si="160"/>
        <v>0</v>
      </c>
      <c r="AE202" s="246">
        <f t="shared" si="160"/>
        <v>0</v>
      </c>
      <c r="AF202" s="246">
        <f t="shared" si="160"/>
        <v>0</v>
      </c>
      <c r="AG202" s="246">
        <f t="shared" si="160"/>
        <v>0</v>
      </c>
      <c r="AH202" s="246">
        <f t="shared" si="160"/>
        <v>0</v>
      </c>
      <c r="AI202" s="246">
        <f t="shared" si="160"/>
        <v>0</v>
      </c>
      <c r="AJ202" s="246">
        <f t="shared" si="160"/>
        <v>0</v>
      </c>
      <c r="AK202" s="246">
        <f t="shared" si="160"/>
        <v>0</v>
      </c>
      <c r="AL202" s="246">
        <f t="shared" si="160"/>
        <v>0</v>
      </c>
      <c r="AM202" s="246">
        <f t="shared" si="160"/>
        <v>0</v>
      </c>
      <c r="AN202" s="246">
        <f t="shared" si="160"/>
        <v>0</v>
      </c>
      <c r="AO202" s="246">
        <f t="shared" si="160"/>
        <v>0</v>
      </c>
      <c r="AP202" s="246">
        <f t="shared" si="160"/>
        <v>0</v>
      </c>
      <c r="AQ202" s="246">
        <f t="shared" si="160"/>
        <v>0</v>
      </c>
      <c r="AR202" s="246">
        <f t="shared" si="160"/>
        <v>0</v>
      </c>
      <c r="AS202" s="246">
        <f t="shared" si="160"/>
        <v>0</v>
      </c>
      <c r="AT202" s="246">
        <f t="shared" si="160"/>
        <v>0</v>
      </c>
      <c r="AU202" s="246">
        <f t="shared" si="160"/>
        <v>0</v>
      </c>
      <c r="AV202" s="246">
        <f t="shared" si="160"/>
        <v>0</v>
      </c>
      <c r="AW202" s="246">
        <f t="shared" si="160"/>
        <v>0</v>
      </c>
      <c r="AX202" s="246">
        <f t="shared" si="160"/>
        <v>0</v>
      </c>
      <c r="AY202" s="246">
        <f t="shared" si="160"/>
        <v>0</v>
      </c>
      <c r="AZ202" s="246">
        <f t="shared" si="160"/>
        <v>0</v>
      </c>
      <c r="BA202" s="246">
        <f t="shared" si="160"/>
        <v>0</v>
      </c>
      <c r="BB202" s="246">
        <f t="shared" si="160"/>
        <v>0</v>
      </c>
      <c r="BC202" s="246">
        <f t="shared" si="160"/>
        <v>0</v>
      </c>
      <c r="BD202" s="246">
        <f t="shared" si="160"/>
        <v>0</v>
      </c>
      <c r="BE202" s="246">
        <f t="shared" si="160"/>
        <v>0</v>
      </c>
      <c r="BF202" s="246">
        <f t="shared" si="160"/>
        <v>0</v>
      </c>
      <c r="BG202" s="246">
        <f t="shared" si="160"/>
        <v>0</v>
      </c>
      <c r="BH202" s="246">
        <f t="shared" si="160"/>
        <v>0</v>
      </c>
      <c r="BI202" s="246">
        <f t="shared" si="160"/>
        <v>0</v>
      </c>
      <c r="BJ202" s="246">
        <f t="shared" si="160"/>
        <v>0</v>
      </c>
      <c r="BK202" s="246">
        <f t="shared" si="160"/>
        <v>0</v>
      </c>
      <c r="BL202" s="246">
        <f t="shared" si="160"/>
        <v>0</v>
      </c>
      <c r="BM202" s="246">
        <f t="shared" si="160"/>
        <v>0</v>
      </c>
      <c r="BN202" s="246">
        <f t="shared" si="160"/>
        <v>0</v>
      </c>
      <c r="BO202" s="246">
        <f t="shared" si="160"/>
        <v>0</v>
      </c>
      <c r="BP202" s="246">
        <f t="shared" si="160"/>
        <v>0</v>
      </c>
      <c r="BQ202" s="246">
        <f t="shared" si="160"/>
        <v>0</v>
      </c>
      <c r="BR202" s="246">
        <f t="shared" si="160"/>
        <v>0</v>
      </c>
      <c r="BS202" s="246">
        <f t="shared" si="160"/>
        <v>0</v>
      </c>
      <c r="BT202" s="246">
        <f t="shared" si="160"/>
        <v>0</v>
      </c>
      <c r="BU202" s="246">
        <f t="shared" si="160"/>
        <v>0</v>
      </c>
      <c r="BV202" s="246">
        <f t="shared" ref="BV202:DL202" si="161">BV203+BV204</f>
        <v>0</v>
      </c>
      <c r="BW202" s="246">
        <f t="shared" si="161"/>
        <v>0</v>
      </c>
      <c r="BX202" s="246">
        <f t="shared" si="161"/>
        <v>0</v>
      </c>
      <c r="BY202" s="246">
        <f t="shared" si="161"/>
        <v>0</v>
      </c>
      <c r="BZ202" s="246">
        <f t="shared" si="161"/>
        <v>0</v>
      </c>
      <c r="CA202" s="246">
        <f t="shared" si="161"/>
        <v>0</v>
      </c>
      <c r="CB202" s="246">
        <f t="shared" si="161"/>
        <v>0</v>
      </c>
      <c r="CC202" s="246">
        <f t="shared" si="161"/>
        <v>0</v>
      </c>
      <c r="CD202" s="246">
        <f t="shared" si="161"/>
        <v>0</v>
      </c>
      <c r="CE202" s="246">
        <f t="shared" si="161"/>
        <v>0</v>
      </c>
      <c r="CF202" s="246">
        <f t="shared" si="161"/>
        <v>0</v>
      </c>
      <c r="CG202" s="246">
        <f t="shared" si="161"/>
        <v>0</v>
      </c>
      <c r="CH202" s="246">
        <f t="shared" si="161"/>
        <v>0</v>
      </c>
      <c r="CI202" s="246">
        <f t="shared" si="161"/>
        <v>0</v>
      </c>
      <c r="CJ202" s="246">
        <f t="shared" si="161"/>
        <v>0</v>
      </c>
      <c r="CK202" s="246">
        <f t="shared" si="161"/>
        <v>0</v>
      </c>
      <c r="CL202" s="246">
        <f t="shared" si="161"/>
        <v>0</v>
      </c>
      <c r="CM202" s="246">
        <f t="shared" si="161"/>
        <v>0</v>
      </c>
      <c r="CN202" s="246">
        <f t="shared" si="161"/>
        <v>0</v>
      </c>
      <c r="CO202" s="246">
        <f t="shared" si="161"/>
        <v>0</v>
      </c>
      <c r="CP202" s="246">
        <f t="shared" si="161"/>
        <v>0</v>
      </c>
      <c r="CQ202" s="246">
        <f t="shared" si="161"/>
        <v>0</v>
      </c>
      <c r="CR202" s="246">
        <f t="shared" si="161"/>
        <v>0</v>
      </c>
      <c r="CS202" s="246">
        <f t="shared" si="161"/>
        <v>0</v>
      </c>
      <c r="CT202" s="246">
        <f t="shared" si="161"/>
        <v>0</v>
      </c>
      <c r="CU202" s="246">
        <f t="shared" si="161"/>
        <v>0</v>
      </c>
      <c r="CV202" s="246">
        <f t="shared" si="161"/>
        <v>0</v>
      </c>
      <c r="CW202" s="246">
        <f t="shared" si="161"/>
        <v>0</v>
      </c>
      <c r="CX202" s="246">
        <f t="shared" si="161"/>
        <v>0</v>
      </c>
      <c r="CY202" s="246">
        <f t="shared" si="161"/>
        <v>0</v>
      </c>
      <c r="CZ202" s="246">
        <f t="shared" si="161"/>
        <v>0</v>
      </c>
      <c r="DA202" s="246">
        <f t="shared" si="161"/>
        <v>0</v>
      </c>
      <c r="DB202" s="246">
        <f t="shared" si="161"/>
        <v>0</v>
      </c>
      <c r="DC202" s="246">
        <f t="shared" si="161"/>
        <v>0</v>
      </c>
      <c r="DD202" s="246">
        <f t="shared" si="161"/>
        <v>0</v>
      </c>
      <c r="DE202" s="246">
        <f t="shared" si="161"/>
        <v>0</v>
      </c>
      <c r="DF202" s="246">
        <f t="shared" si="161"/>
        <v>0</v>
      </c>
      <c r="DG202" s="246">
        <f t="shared" si="161"/>
        <v>0</v>
      </c>
      <c r="DH202" s="246">
        <f t="shared" si="161"/>
        <v>0</v>
      </c>
      <c r="DI202" s="246">
        <f t="shared" si="161"/>
        <v>0</v>
      </c>
      <c r="DJ202" s="246">
        <f t="shared" si="161"/>
        <v>0</v>
      </c>
      <c r="DK202" s="246">
        <f t="shared" si="161"/>
        <v>0</v>
      </c>
      <c r="DL202" s="246">
        <f t="shared" si="161"/>
        <v>0</v>
      </c>
    </row>
    <row r="203" spans="1:116" s="425" customFormat="1" ht="72">
      <c r="A203" s="701"/>
      <c r="B203" s="705" t="s">
        <v>873</v>
      </c>
      <c r="C203" s="706"/>
      <c r="D203" s="706"/>
      <c r="E203" s="706"/>
      <c r="F203" s="707"/>
      <c r="G203" s="426" t="s">
        <v>874</v>
      </c>
      <c r="H203" s="413">
        <v>2</v>
      </c>
      <c r="I203" s="427"/>
      <c r="J203" s="427"/>
      <c r="K203" s="427"/>
      <c r="L203" s="427"/>
      <c r="M203" s="427"/>
      <c r="N203" s="427"/>
      <c r="O203" s="427"/>
      <c r="P203" s="427"/>
      <c r="Q203" s="427"/>
      <c r="R203" s="427"/>
      <c r="S203" s="427"/>
      <c r="T203" s="427"/>
      <c r="U203" s="427"/>
      <c r="V203" s="427"/>
      <c r="W203" s="427"/>
      <c r="X203" s="427"/>
      <c r="Y203" s="427"/>
      <c r="Z203" s="427"/>
      <c r="AA203" s="427"/>
      <c r="AB203" s="427"/>
      <c r="AC203" s="427"/>
      <c r="AD203" s="427"/>
      <c r="AE203" s="427"/>
      <c r="AF203" s="427"/>
      <c r="AG203" s="427"/>
      <c r="AH203" s="427"/>
      <c r="AI203" s="427"/>
      <c r="AJ203" s="427"/>
      <c r="AK203" s="427"/>
      <c r="AL203" s="427"/>
      <c r="AM203" s="427"/>
      <c r="AN203" s="427"/>
      <c r="AO203" s="427"/>
      <c r="AP203" s="427"/>
      <c r="AQ203" s="427"/>
      <c r="AR203" s="427"/>
      <c r="AS203" s="427"/>
      <c r="AT203" s="427"/>
      <c r="AU203" s="427"/>
      <c r="AV203" s="427"/>
      <c r="AW203" s="427"/>
      <c r="AX203" s="427"/>
      <c r="AY203" s="427"/>
      <c r="AZ203" s="427"/>
      <c r="BA203" s="427"/>
      <c r="BB203" s="427"/>
      <c r="BC203" s="427"/>
      <c r="BD203" s="427"/>
      <c r="BE203" s="427"/>
      <c r="BF203" s="427"/>
      <c r="BG203" s="427"/>
      <c r="BH203" s="427"/>
      <c r="BI203" s="427"/>
      <c r="BJ203" s="427"/>
      <c r="BK203" s="427"/>
      <c r="BL203" s="427"/>
      <c r="BM203" s="427"/>
      <c r="BN203" s="427"/>
      <c r="BO203" s="427"/>
      <c r="BP203" s="427"/>
      <c r="BQ203" s="427"/>
      <c r="BR203" s="427"/>
      <c r="BS203" s="427"/>
      <c r="BT203" s="427"/>
      <c r="BU203" s="427"/>
      <c r="BV203" s="427"/>
      <c r="BW203" s="427"/>
      <c r="BX203" s="427"/>
      <c r="BY203" s="427"/>
      <c r="BZ203" s="427"/>
      <c r="CA203" s="427"/>
      <c r="CB203" s="427"/>
      <c r="CC203" s="427"/>
      <c r="CD203" s="427"/>
      <c r="CE203" s="427"/>
      <c r="CF203" s="427"/>
      <c r="CG203" s="427"/>
      <c r="CH203" s="427"/>
      <c r="CI203" s="427"/>
      <c r="CJ203" s="427"/>
      <c r="CK203" s="427"/>
      <c r="CL203" s="427"/>
      <c r="CM203" s="427"/>
      <c r="CN203" s="427"/>
      <c r="CO203" s="427"/>
      <c r="CP203" s="427"/>
      <c r="CQ203" s="427"/>
      <c r="CR203" s="427"/>
      <c r="CS203" s="427"/>
      <c r="CT203" s="427"/>
      <c r="CU203" s="427"/>
      <c r="CV203" s="427"/>
      <c r="CW203" s="427"/>
      <c r="CX203" s="427"/>
      <c r="CY203" s="427"/>
      <c r="CZ203" s="427"/>
      <c r="DA203" s="427"/>
      <c r="DB203" s="427"/>
      <c r="DC203" s="427"/>
      <c r="DD203" s="427"/>
      <c r="DE203" s="427"/>
      <c r="DF203" s="427"/>
      <c r="DG203" s="427"/>
      <c r="DH203" s="427"/>
      <c r="DI203" s="427"/>
      <c r="DJ203" s="427"/>
      <c r="DK203" s="427"/>
      <c r="DL203" s="427"/>
    </row>
    <row r="204" spans="1:116" s="425" customFormat="1" ht="72">
      <c r="A204" s="701"/>
      <c r="B204" s="705" t="s">
        <v>875</v>
      </c>
      <c r="C204" s="706"/>
      <c r="D204" s="706"/>
      <c r="E204" s="706"/>
      <c r="F204" s="707"/>
      <c r="G204" s="428" t="s">
        <v>876</v>
      </c>
      <c r="H204" s="413">
        <v>2</v>
      </c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  <c r="AK204" s="427"/>
      <c r="AL204" s="427"/>
      <c r="AM204" s="427"/>
      <c r="AN204" s="427"/>
      <c r="AO204" s="427"/>
      <c r="AP204" s="427"/>
      <c r="AQ204" s="427"/>
      <c r="AR204" s="427"/>
      <c r="AS204" s="427"/>
      <c r="AT204" s="427"/>
      <c r="AU204" s="427"/>
      <c r="AV204" s="427"/>
      <c r="AW204" s="427"/>
      <c r="AX204" s="427"/>
      <c r="AY204" s="427"/>
      <c r="AZ204" s="427"/>
      <c r="BA204" s="427"/>
      <c r="BB204" s="427"/>
      <c r="BC204" s="427"/>
      <c r="BD204" s="427"/>
      <c r="BE204" s="427"/>
      <c r="BF204" s="427"/>
      <c r="BG204" s="427"/>
      <c r="BH204" s="427"/>
      <c r="BI204" s="427"/>
      <c r="BJ204" s="427"/>
      <c r="BK204" s="427"/>
      <c r="BL204" s="427"/>
      <c r="BM204" s="427"/>
      <c r="BN204" s="427"/>
      <c r="BO204" s="427"/>
      <c r="BP204" s="427"/>
      <c r="BQ204" s="427"/>
      <c r="BR204" s="427"/>
      <c r="BS204" s="427"/>
      <c r="BT204" s="427"/>
      <c r="BU204" s="427"/>
      <c r="BV204" s="427"/>
      <c r="BW204" s="427"/>
      <c r="BX204" s="427"/>
      <c r="BY204" s="427"/>
      <c r="BZ204" s="427"/>
      <c r="CA204" s="427"/>
      <c r="CB204" s="427"/>
      <c r="CC204" s="427"/>
      <c r="CD204" s="427"/>
      <c r="CE204" s="427"/>
      <c r="CF204" s="427"/>
      <c r="CG204" s="427"/>
      <c r="CH204" s="427"/>
      <c r="CI204" s="427"/>
      <c r="CJ204" s="427"/>
      <c r="CK204" s="427"/>
      <c r="CL204" s="427"/>
      <c r="CM204" s="427"/>
      <c r="CN204" s="427"/>
      <c r="CO204" s="427"/>
      <c r="CP204" s="427"/>
      <c r="CQ204" s="427"/>
      <c r="CR204" s="427"/>
      <c r="CS204" s="427"/>
      <c r="CT204" s="427"/>
      <c r="CU204" s="427"/>
      <c r="CV204" s="427"/>
      <c r="CW204" s="427"/>
      <c r="CX204" s="427"/>
      <c r="CY204" s="427"/>
      <c r="CZ204" s="427"/>
      <c r="DA204" s="427"/>
      <c r="DB204" s="427"/>
      <c r="DC204" s="427"/>
      <c r="DD204" s="427"/>
      <c r="DE204" s="427"/>
      <c r="DF204" s="427"/>
      <c r="DG204" s="427"/>
      <c r="DH204" s="427"/>
      <c r="DI204" s="427"/>
      <c r="DJ204" s="427"/>
      <c r="DK204" s="427"/>
      <c r="DL204" s="427"/>
    </row>
    <row r="205" spans="1:116" s="425" customFormat="1" ht="24">
      <c r="A205" s="701"/>
      <c r="B205" s="708" t="s">
        <v>242</v>
      </c>
      <c r="C205" s="709"/>
      <c r="D205" s="709"/>
      <c r="E205" s="709"/>
      <c r="F205" s="710"/>
      <c r="G205" s="429"/>
      <c r="H205" s="423">
        <f>SUM(H206:L210)</f>
        <v>10</v>
      </c>
      <c r="I205" s="246">
        <f>I206+I207+I209+I208+I210+I211</f>
        <v>0</v>
      </c>
      <c r="J205" s="246">
        <f t="shared" ref="J205:BU205" si="162">J206+J207+J209+J208+J210+J211</f>
        <v>0</v>
      </c>
      <c r="K205" s="246">
        <f t="shared" si="162"/>
        <v>0</v>
      </c>
      <c r="L205" s="246">
        <f t="shared" si="162"/>
        <v>0</v>
      </c>
      <c r="M205" s="246">
        <f t="shared" si="162"/>
        <v>0</v>
      </c>
      <c r="N205" s="246">
        <f t="shared" si="162"/>
        <v>0</v>
      </c>
      <c r="O205" s="246">
        <f t="shared" si="162"/>
        <v>0</v>
      </c>
      <c r="P205" s="246">
        <f t="shared" si="162"/>
        <v>0</v>
      </c>
      <c r="Q205" s="246">
        <f t="shared" si="162"/>
        <v>0</v>
      </c>
      <c r="R205" s="246">
        <f t="shared" si="162"/>
        <v>0</v>
      </c>
      <c r="S205" s="246">
        <f t="shared" si="162"/>
        <v>0</v>
      </c>
      <c r="T205" s="246">
        <f t="shared" si="162"/>
        <v>0</v>
      </c>
      <c r="U205" s="246">
        <f t="shared" si="162"/>
        <v>0</v>
      </c>
      <c r="V205" s="246">
        <f t="shared" si="162"/>
        <v>0</v>
      </c>
      <c r="W205" s="246">
        <f t="shared" si="162"/>
        <v>0</v>
      </c>
      <c r="X205" s="246">
        <f t="shared" si="162"/>
        <v>0</v>
      </c>
      <c r="Y205" s="246">
        <f t="shared" si="162"/>
        <v>0</v>
      </c>
      <c r="Z205" s="246">
        <f t="shared" si="162"/>
        <v>0</v>
      </c>
      <c r="AA205" s="246">
        <f t="shared" si="162"/>
        <v>0</v>
      </c>
      <c r="AB205" s="246">
        <f t="shared" si="162"/>
        <v>0</v>
      </c>
      <c r="AC205" s="246">
        <f t="shared" si="162"/>
        <v>0</v>
      </c>
      <c r="AD205" s="246">
        <f t="shared" si="162"/>
        <v>0</v>
      </c>
      <c r="AE205" s="246">
        <f t="shared" si="162"/>
        <v>0</v>
      </c>
      <c r="AF205" s="246">
        <f t="shared" si="162"/>
        <v>0</v>
      </c>
      <c r="AG205" s="246">
        <f t="shared" si="162"/>
        <v>0</v>
      </c>
      <c r="AH205" s="246">
        <f t="shared" si="162"/>
        <v>0</v>
      </c>
      <c r="AI205" s="246">
        <f t="shared" si="162"/>
        <v>0</v>
      </c>
      <c r="AJ205" s="246">
        <f t="shared" si="162"/>
        <v>0</v>
      </c>
      <c r="AK205" s="246">
        <f t="shared" si="162"/>
        <v>0</v>
      </c>
      <c r="AL205" s="246">
        <f t="shared" si="162"/>
        <v>0</v>
      </c>
      <c r="AM205" s="246">
        <f t="shared" si="162"/>
        <v>0</v>
      </c>
      <c r="AN205" s="246">
        <f t="shared" si="162"/>
        <v>0</v>
      </c>
      <c r="AO205" s="246">
        <f t="shared" si="162"/>
        <v>0</v>
      </c>
      <c r="AP205" s="246">
        <f t="shared" si="162"/>
        <v>0</v>
      </c>
      <c r="AQ205" s="246">
        <f t="shared" si="162"/>
        <v>0</v>
      </c>
      <c r="AR205" s="246">
        <f t="shared" si="162"/>
        <v>0</v>
      </c>
      <c r="AS205" s="246">
        <f t="shared" si="162"/>
        <v>0</v>
      </c>
      <c r="AT205" s="246">
        <f t="shared" si="162"/>
        <v>0</v>
      </c>
      <c r="AU205" s="246">
        <f t="shared" si="162"/>
        <v>0</v>
      </c>
      <c r="AV205" s="246">
        <f t="shared" si="162"/>
        <v>0</v>
      </c>
      <c r="AW205" s="246">
        <f t="shared" si="162"/>
        <v>0</v>
      </c>
      <c r="AX205" s="246">
        <f t="shared" si="162"/>
        <v>0</v>
      </c>
      <c r="AY205" s="246">
        <f t="shared" si="162"/>
        <v>0</v>
      </c>
      <c r="AZ205" s="246">
        <f t="shared" si="162"/>
        <v>0</v>
      </c>
      <c r="BA205" s="246">
        <f t="shared" si="162"/>
        <v>0</v>
      </c>
      <c r="BB205" s="246">
        <f t="shared" si="162"/>
        <v>0</v>
      </c>
      <c r="BC205" s="246">
        <f t="shared" si="162"/>
        <v>0</v>
      </c>
      <c r="BD205" s="246">
        <f t="shared" si="162"/>
        <v>0</v>
      </c>
      <c r="BE205" s="246">
        <f t="shared" si="162"/>
        <v>0</v>
      </c>
      <c r="BF205" s="246">
        <f t="shared" si="162"/>
        <v>0</v>
      </c>
      <c r="BG205" s="246">
        <f t="shared" si="162"/>
        <v>0</v>
      </c>
      <c r="BH205" s="246">
        <f t="shared" si="162"/>
        <v>0</v>
      </c>
      <c r="BI205" s="246">
        <f t="shared" si="162"/>
        <v>0</v>
      </c>
      <c r="BJ205" s="246">
        <f t="shared" si="162"/>
        <v>0</v>
      </c>
      <c r="BK205" s="246">
        <f t="shared" si="162"/>
        <v>0</v>
      </c>
      <c r="BL205" s="246">
        <f t="shared" si="162"/>
        <v>0</v>
      </c>
      <c r="BM205" s="246">
        <f t="shared" si="162"/>
        <v>0</v>
      </c>
      <c r="BN205" s="246">
        <f t="shared" si="162"/>
        <v>0</v>
      </c>
      <c r="BO205" s="246">
        <f t="shared" si="162"/>
        <v>0</v>
      </c>
      <c r="BP205" s="246">
        <f t="shared" si="162"/>
        <v>0</v>
      </c>
      <c r="BQ205" s="246">
        <f t="shared" si="162"/>
        <v>0</v>
      </c>
      <c r="BR205" s="246">
        <f t="shared" si="162"/>
        <v>0</v>
      </c>
      <c r="BS205" s="246">
        <f t="shared" si="162"/>
        <v>0</v>
      </c>
      <c r="BT205" s="246">
        <f t="shared" si="162"/>
        <v>0</v>
      </c>
      <c r="BU205" s="246">
        <f t="shared" si="162"/>
        <v>0</v>
      </c>
      <c r="BV205" s="246">
        <f t="shared" ref="BV205:DL205" si="163">BV206+BV207+BV209+BV208+BV210+BV211</f>
        <v>0</v>
      </c>
      <c r="BW205" s="246">
        <f t="shared" si="163"/>
        <v>0</v>
      </c>
      <c r="BX205" s="246">
        <f t="shared" si="163"/>
        <v>0</v>
      </c>
      <c r="BY205" s="246">
        <f t="shared" si="163"/>
        <v>0</v>
      </c>
      <c r="BZ205" s="246">
        <f t="shared" si="163"/>
        <v>0</v>
      </c>
      <c r="CA205" s="246">
        <f t="shared" si="163"/>
        <v>0</v>
      </c>
      <c r="CB205" s="246">
        <f t="shared" si="163"/>
        <v>0</v>
      </c>
      <c r="CC205" s="246">
        <f t="shared" si="163"/>
        <v>0</v>
      </c>
      <c r="CD205" s="246">
        <f t="shared" si="163"/>
        <v>0</v>
      </c>
      <c r="CE205" s="246">
        <f t="shared" si="163"/>
        <v>0</v>
      </c>
      <c r="CF205" s="246">
        <f t="shared" si="163"/>
        <v>0</v>
      </c>
      <c r="CG205" s="246">
        <f t="shared" si="163"/>
        <v>0</v>
      </c>
      <c r="CH205" s="246">
        <f t="shared" si="163"/>
        <v>0</v>
      </c>
      <c r="CI205" s="246">
        <f t="shared" si="163"/>
        <v>0</v>
      </c>
      <c r="CJ205" s="246">
        <f t="shared" si="163"/>
        <v>0</v>
      </c>
      <c r="CK205" s="246">
        <f t="shared" si="163"/>
        <v>0</v>
      </c>
      <c r="CL205" s="246">
        <f t="shared" si="163"/>
        <v>0</v>
      </c>
      <c r="CM205" s="246">
        <f t="shared" si="163"/>
        <v>0</v>
      </c>
      <c r="CN205" s="246">
        <f t="shared" si="163"/>
        <v>0</v>
      </c>
      <c r="CO205" s="246">
        <f t="shared" si="163"/>
        <v>0</v>
      </c>
      <c r="CP205" s="246">
        <f t="shared" si="163"/>
        <v>0</v>
      </c>
      <c r="CQ205" s="246">
        <f t="shared" si="163"/>
        <v>0</v>
      </c>
      <c r="CR205" s="246">
        <f t="shared" si="163"/>
        <v>0</v>
      </c>
      <c r="CS205" s="246">
        <f t="shared" si="163"/>
        <v>0</v>
      </c>
      <c r="CT205" s="246">
        <f t="shared" si="163"/>
        <v>0</v>
      </c>
      <c r="CU205" s="246">
        <f t="shared" si="163"/>
        <v>0</v>
      </c>
      <c r="CV205" s="246">
        <f t="shared" si="163"/>
        <v>0</v>
      </c>
      <c r="CW205" s="246">
        <f t="shared" si="163"/>
        <v>0</v>
      </c>
      <c r="CX205" s="246">
        <f t="shared" si="163"/>
        <v>0</v>
      </c>
      <c r="CY205" s="246">
        <f t="shared" si="163"/>
        <v>0</v>
      </c>
      <c r="CZ205" s="246">
        <f t="shared" si="163"/>
        <v>0</v>
      </c>
      <c r="DA205" s="246">
        <f t="shared" si="163"/>
        <v>0</v>
      </c>
      <c r="DB205" s="246">
        <f t="shared" si="163"/>
        <v>0</v>
      </c>
      <c r="DC205" s="246">
        <f t="shared" si="163"/>
        <v>0</v>
      </c>
      <c r="DD205" s="246">
        <f t="shared" si="163"/>
        <v>0</v>
      </c>
      <c r="DE205" s="246">
        <f t="shared" si="163"/>
        <v>0</v>
      </c>
      <c r="DF205" s="246">
        <f t="shared" si="163"/>
        <v>0</v>
      </c>
      <c r="DG205" s="246">
        <f t="shared" si="163"/>
        <v>0</v>
      </c>
      <c r="DH205" s="246">
        <f t="shared" si="163"/>
        <v>0</v>
      </c>
      <c r="DI205" s="246">
        <f t="shared" si="163"/>
        <v>0</v>
      </c>
      <c r="DJ205" s="246">
        <f t="shared" si="163"/>
        <v>0</v>
      </c>
      <c r="DK205" s="246">
        <f t="shared" si="163"/>
        <v>0</v>
      </c>
      <c r="DL205" s="246">
        <f t="shared" si="163"/>
        <v>0</v>
      </c>
    </row>
    <row r="206" spans="1:116" s="425" customFormat="1" ht="53.25" customHeight="1">
      <c r="A206" s="701"/>
      <c r="B206" s="705" t="s">
        <v>877</v>
      </c>
      <c r="C206" s="706"/>
      <c r="D206" s="706"/>
      <c r="E206" s="706"/>
      <c r="F206" s="707"/>
      <c r="G206" s="429"/>
      <c r="H206" s="423">
        <v>3</v>
      </c>
      <c r="I206" s="427"/>
      <c r="J206" s="427"/>
      <c r="K206" s="427"/>
      <c r="L206" s="427"/>
      <c r="M206" s="427"/>
      <c r="N206" s="427"/>
      <c r="O206" s="427"/>
      <c r="P206" s="427"/>
      <c r="Q206" s="427"/>
      <c r="R206" s="427"/>
      <c r="S206" s="427"/>
      <c r="T206" s="427"/>
      <c r="U206" s="427"/>
      <c r="V206" s="427"/>
      <c r="W206" s="427"/>
      <c r="X206" s="427"/>
      <c r="Y206" s="427"/>
      <c r="Z206" s="427"/>
      <c r="AA206" s="427"/>
      <c r="AB206" s="427"/>
      <c r="AC206" s="427"/>
      <c r="AD206" s="427"/>
      <c r="AE206" s="427"/>
      <c r="AF206" s="427"/>
      <c r="AG206" s="427"/>
      <c r="AH206" s="427"/>
      <c r="AI206" s="427"/>
      <c r="AJ206" s="427"/>
      <c r="AK206" s="427"/>
      <c r="AL206" s="427"/>
      <c r="AM206" s="427"/>
      <c r="AN206" s="427"/>
      <c r="AO206" s="427"/>
      <c r="AP206" s="427"/>
      <c r="AQ206" s="427"/>
      <c r="AR206" s="427"/>
      <c r="AS206" s="427"/>
      <c r="AT206" s="427"/>
      <c r="AU206" s="427"/>
      <c r="AV206" s="427"/>
      <c r="AW206" s="427"/>
      <c r="AX206" s="427"/>
      <c r="AY206" s="427"/>
      <c r="AZ206" s="427"/>
      <c r="BA206" s="427"/>
      <c r="BB206" s="427"/>
      <c r="BC206" s="427"/>
      <c r="BD206" s="427"/>
      <c r="BE206" s="427"/>
      <c r="BF206" s="427"/>
      <c r="BG206" s="427"/>
      <c r="BH206" s="427"/>
      <c r="BI206" s="427"/>
      <c r="BJ206" s="427"/>
      <c r="BK206" s="427"/>
      <c r="BL206" s="427"/>
      <c r="BM206" s="427"/>
      <c r="BN206" s="427"/>
      <c r="BO206" s="427"/>
      <c r="BP206" s="427"/>
      <c r="BQ206" s="427"/>
      <c r="BR206" s="427"/>
      <c r="BS206" s="427"/>
      <c r="BT206" s="427"/>
      <c r="BU206" s="427"/>
      <c r="BV206" s="427"/>
      <c r="BW206" s="427"/>
      <c r="BX206" s="427"/>
      <c r="BY206" s="427"/>
      <c r="BZ206" s="427"/>
      <c r="CA206" s="427"/>
      <c r="CB206" s="427"/>
      <c r="CC206" s="427"/>
      <c r="CD206" s="427"/>
      <c r="CE206" s="427"/>
      <c r="CF206" s="427"/>
      <c r="CG206" s="427"/>
      <c r="CH206" s="427"/>
      <c r="CI206" s="427"/>
      <c r="CJ206" s="427"/>
      <c r="CK206" s="427"/>
      <c r="CL206" s="427"/>
      <c r="CM206" s="427"/>
      <c r="CN206" s="427"/>
      <c r="CO206" s="427"/>
      <c r="CP206" s="427"/>
      <c r="CQ206" s="427"/>
      <c r="CR206" s="427"/>
      <c r="CS206" s="427"/>
      <c r="CT206" s="427"/>
      <c r="CU206" s="427"/>
      <c r="CV206" s="427"/>
      <c r="CW206" s="427"/>
      <c r="CX206" s="427"/>
      <c r="CY206" s="427"/>
      <c r="CZ206" s="427"/>
      <c r="DA206" s="427"/>
      <c r="DB206" s="427"/>
      <c r="DC206" s="427"/>
      <c r="DD206" s="427"/>
      <c r="DE206" s="427"/>
      <c r="DF206" s="427"/>
      <c r="DG206" s="427"/>
      <c r="DH206" s="427"/>
      <c r="DI206" s="427"/>
      <c r="DJ206" s="427"/>
      <c r="DK206" s="427"/>
      <c r="DL206" s="427"/>
    </row>
    <row r="207" spans="1:116" s="425" customFormat="1" ht="52.5" customHeight="1">
      <c r="A207" s="701"/>
      <c r="B207" s="705" t="s">
        <v>878</v>
      </c>
      <c r="C207" s="706"/>
      <c r="D207" s="706"/>
      <c r="E207" s="706"/>
      <c r="F207" s="707"/>
      <c r="G207" s="426" t="s">
        <v>246</v>
      </c>
      <c r="H207" s="413">
        <v>2</v>
      </c>
      <c r="I207" s="427"/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27"/>
      <c r="U207" s="427"/>
      <c r="V207" s="427"/>
      <c r="W207" s="427"/>
      <c r="X207" s="427"/>
      <c r="Y207" s="427"/>
      <c r="Z207" s="427"/>
      <c r="AA207" s="427"/>
      <c r="AB207" s="427"/>
      <c r="AC207" s="427"/>
      <c r="AD207" s="427"/>
      <c r="AE207" s="427"/>
      <c r="AF207" s="427"/>
      <c r="AG207" s="427"/>
      <c r="AH207" s="427"/>
      <c r="AI207" s="427"/>
      <c r="AJ207" s="427"/>
      <c r="AK207" s="427"/>
      <c r="AL207" s="427"/>
      <c r="AM207" s="427"/>
      <c r="AN207" s="427"/>
      <c r="AO207" s="427"/>
      <c r="AP207" s="427"/>
      <c r="AQ207" s="427"/>
      <c r="AR207" s="427"/>
      <c r="AS207" s="427"/>
      <c r="AT207" s="427"/>
      <c r="AU207" s="427"/>
      <c r="AV207" s="427"/>
      <c r="AW207" s="427"/>
      <c r="AX207" s="427"/>
      <c r="AY207" s="427"/>
      <c r="AZ207" s="427"/>
      <c r="BA207" s="427"/>
      <c r="BB207" s="427"/>
      <c r="BC207" s="427"/>
      <c r="BD207" s="427"/>
      <c r="BE207" s="427"/>
      <c r="BF207" s="427"/>
      <c r="BG207" s="427"/>
      <c r="BH207" s="427"/>
      <c r="BI207" s="427"/>
      <c r="BJ207" s="427"/>
      <c r="BK207" s="427"/>
      <c r="BL207" s="427"/>
      <c r="BM207" s="427"/>
      <c r="BN207" s="427"/>
      <c r="BO207" s="427"/>
      <c r="BP207" s="427"/>
      <c r="BQ207" s="427"/>
      <c r="BR207" s="427"/>
      <c r="BS207" s="427"/>
      <c r="BT207" s="427"/>
      <c r="BU207" s="427"/>
      <c r="BV207" s="427"/>
      <c r="BW207" s="427"/>
      <c r="BX207" s="427"/>
      <c r="BY207" s="427"/>
      <c r="BZ207" s="427"/>
      <c r="CA207" s="427"/>
      <c r="CB207" s="427"/>
      <c r="CC207" s="427"/>
      <c r="CD207" s="427"/>
      <c r="CE207" s="427"/>
      <c r="CF207" s="427"/>
      <c r="CG207" s="427"/>
      <c r="CH207" s="427"/>
      <c r="CI207" s="427"/>
      <c r="CJ207" s="427"/>
      <c r="CK207" s="427"/>
      <c r="CL207" s="427"/>
      <c r="CM207" s="427"/>
      <c r="CN207" s="427"/>
      <c r="CO207" s="427"/>
      <c r="CP207" s="427"/>
      <c r="CQ207" s="427"/>
      <c r="CR207" s="427"/>
      <c r="CS207" s="427"/>
      <c r="CT207" s="427"/>
      <c r="CU207" s="427"/>
      <c r="CV207" s="427"/>
      <c r="CW207" s="427"/>
      <c r="CX207" s="427"/>
      <c r="CY207" s="427"/>
      <c r="CZ207" s="427"/>
      <c r="DA207" s="427"/>
      <c r="DB207" s="427"/>
      <c r="DC207" s="427"/>
      <c r="DD207" s="427"/>
      <c r="DE207" s="427"/>
      <c r="DF207" s="427"/>
      <c r="DG207" s="427"/>
      <c r="DH207" s="427"/>
      <c r="DI207" s="427"/>
      <c r="DJ207" s="427"/>
      <c r="DK207" s="427"/>
      <c r="DL207" s="427"/>
    </row>
    <row r="208" spans="1:116" s="425" customFormat="1" ht="53.25" customHeight="1">
      <c r="A208" s="701"/>
      <c r="B208" s="705" t="s">
        <v>879</v>
      </c>
      <c r="C208" s="706"/>
      <c r="D208" s="706"/>
      <c r="E208" s="706"/>
      <c r="F208" s="707"/>
      <c r="G208" s="426" t="s">
        <v>248</v>
      </c>
      <c r="H208" s="430">
        <v>2</v>
      </c>
      <c r="I208" s="427"/>
      <c r="J208" s="427"/>
      <c r="K208" s="427"/>
      <c r="L208" s="427"/>
      <c r="M208" s="427"/>
      <c r="N208" s="427"/>
      <c r="O208" s="427"/>
      <c r="P208" s="427"/>
      <c r="Q208" s="427"/>
      <c r="R208" s="427"/>
      <c r="S208" s="427"/>
      <c r="T208" s="427"/>
      <c r="U208" s="427"/>
      <c r="V208" s="427"/>
      <c r="W208" s="427"/>
      <c r="X208" s="427"/>
      <c r="Y208" s="427"/>
      <c r="Z208" s="427"/>
      <c r="AA208" s="427"/>
      <c r="AB208" s="427"/>
      <c r="AC208" s="427"/>
      <c r="AD208" s="427"/>
      <c r="AE208" s="427"/>
      <c r="AF208" s="427"/>
      <c r="AG208" s="427"/>
      <c r="AH208" s="427"/>
      <c r="AI208" s="427"/>
      <c r="AJ208" s="427"/>
      <c r="AK208" s="427"/>
      <c r="AL208" s="427"/>
      <c r="AM208" s="427"/>
      <c r="AN208" s="427"/>
      <c r="AO208" s="427"/>
      <c r="AP208" s="427"/>
      <c r="AQ208" s="427"/>
      <c r="AR208" s="427"/>
      <c r="AS208" s="427"/>
      <c r="AT208" s="427"/>
      <c r="AU208" s="427"/>
      <c r="AV208" s="427"/>
      <c r="AW208" s="427"/>
      <c r="AX208" s="427"/>
      <c r="AY208" s="427"/>
      <c r="AZ208" s="427"/>
      <c r="BA208" s="427"/>
      <c r="BB208" s="427"/>
      <c r="BC208" s="427"/>
      <c r="BD208" s="427"/>
      <c r="BE208" s="427"/>
      <c r="BF208" s="427"/>
      <c r="BG208" s="427"/>
      <c r="BH208" s="427"/>
      <c r="BI208" s="427"/>
      <c r="BJ208" s="427"/>
      <c r="BK208" s="427"/>
      <c r="BL208" s="427"/>
      <c r="BM208" s="427"/>
      <c r="BN208" s="427"/>
      <c r="BO208" s="427"/>
      <c r="BP208" s="427"/>
      <c r="BQ208" s="427"/>
      <c r="BR208" s="427"/>
      <c r="BS208" s="427"/>
      <c r="BT208" s="427"/>
      <c r="BU208" s="427"/>
      <c r="BV208" s="427"/>
      <c r="BW208" s="427"/>
      <c r="BX208" s="427"/>
      <c r="BY208" s="427"/>
      <c r="BZ208" s="427"/>
      <c r="CA208" s="427"/>
      <c r="CB208" s="427"/>
      <c r="CC208" s="427"/>
      <c r="CD208" s="427"/>
      <c r="CE208" s="427"/>
      <c r="CF208" s="427"/>
      <c r="CG208" s="427"/>
      <c r="CH208" s="427"/>
      <c r="CI208" s="427"/>
      <c r="CJ208" s="427"/>
      <c r="CK208" s="427"/>
      <c r="CL208" s="427"/>
      <c r="CM208" s="427"/>
      <c r="CN208" s="427"/>
      <c r="CO208" s="427"/>
      <c r="CP208" s="427"/>
      <c r="CQ208" s="427"/>
      <c r="CR208" s="427"/>
      <c r="CS208" s="427"/>
      <c r="CT208" s="427"/>
      <c r="CU208" s="427"/>
      <c r="CV208" s="427"/>
      <c r="CW208" s="427"/>
      <c r="CX208" s="427"/>
      <c r="CY208" s="427"/>
      <c r="CZ208" s="427"/>
      <c r="DA208" s="427"/>
      <c r="DB208" s="427"/>
      <c r="DC208" s="427"/>
      <c r="DD208" s="427"/>
      <c r="DE208" s="427"/>
      <c r="DF208" s="427"/>
      <c r="DG208" s="427"/>
      <c r="DH208" s="427"/>
      <c r="DI208" s="427"/>
      <c r="DJ208" s="427"/>
      <c r="DK208" s="427"/>
      <c r="DL208" s="427"/>
    </row>
    <row r="209" spans="1:116" s="425" customFormat="1" ht="74.25" customHeight="1">
      <c r="A209" s="701"/>
      <c r="B209" s="705" t="s">
        <v>880</v>
      </c>
      <c r="C209" s="706"/>
      <c r="D209" s="706"/>
      <c r="E209" s="706"/>
      <c r="F209" s="707"/>
      <c r="G209" s="431" t="s">
        <v>881</v>
      </c>
      <c r="H209" s="413">
        <v>2</v>
      </c>
      <c r="I209" s="427"/>
      <c r="J209" s="427"/>
      <c r="K209" s="427"/>
      <c r="L209" s="427"/>
      <c r="M209" s="427"/>
      <c r="N209" s="427"/>
      <c r="O209" s="427"/>
      <c r="P209" s="427"/>
      <c r="Q209" s="427"/>
      <c r="R209" s="427"/>
      <c r="S209" s="427"/>
      <c r="T209" s="427"/>
      <c r="U209" s="427"/>
      <c r="V209" s="427"/>
      <c r="W209" s="427"/>
      <c r="X209" s="427"/>
      <c r="Y209" s="427"/>
      <c r="Z209" s="427"/>
      <c r="AA209" s="427"/>
      <c r="AB209" s="427"/>
      <c r="AC209" s="427"/>
      <c r="AD209" s="427"/>
      <c r="AE209" s="427"/>
      <c r="AF209" s="427"/>
      <c r="AG209" s="427"/>
      <c r="AH209" s="427"/>
      <c r="AI209" s="427"/>
      <c r="AJ209" s="427"/>
      <c r="AK209" s="427"/>
      <c r="AL209" s="427"/>
      <c r="AM209" s="427"/>
      <c r="AN209" s="427"/>
      <c r="AO209" s="427"/>
      <c r="AP209" s="427"/>
      <c r="AQ209" s="427"/>
      <c r="AR209" s="427"/>
      <c r="AS209" s="427"/>
      <c r="AT209" s="427"/>
      <c r="AU209" s="427"/>
      <c r="AV209" s="427"/>
      <c r="AW209" s="427"/>
      <c r="AX209" s="427"/>
      <c r="AY209" s="427"/>
      <c r="AZ209" s="427"/>
      <c r="BA209" s="427"/>
      <c r="BB209" s="427"/>
      <c r="BC209" s="427"/>
      <c r="BD209" s="427"/>
      <c r="BE209" s="427"/>
      <c r="BF209" s="427"/>
      <c r="BG209" s="427"/>
      <c r="BH209" s="427"/>
      <c r="BI209" s="427"/>
      <c r="BJ209" s="427"/>
      <c r="BK209" s="427"/>
      <c r="BL209" s="427"/>
      <c r="BM209" s="427"/>
      <c r="BN209" s="427"/>
      <c r="BO209" s="427"/>
      <c r="BP209" s="427"/>
      <c r="BQ209" s="427"/>
      <c r="BR209" s="427"/>
      <c r="BS209" s="427"/>
      <c r="BT209" s="427"/>
      <c r="BU209" s="427"/>
      <c r="BV209" s="427"/>
      <c r="BW209" s="427"/>
      <c r="BX209" s="427"/>
      <c r="BY209" s="427"/>
      <c r="BZ209" s="427"/>
      <c r="CA209" s="427"/>
      <c r="CB209" s="427"/>
      <c r="CC209" s="427"/>
      <c r="CD209" s="427"/>
      <c r="CE209" s="427"/>
      <c r="CF209" s="427"/>
      <c r="CG209" s="427"/>
      <c r="CH209" s="427"/>
      <c r="CI209" s="427"/>
      <c r="CJ209" s="427"/>
      <c r="CK209" s="427"/>
      <c r="CL209" s="427"/>
      <c r="CM209" s="427"/>
      <c r="CN209" s="427"/>
      <c r="CO209" s="427"/>
      <c r="CP209" s="427"/>
      <c r="CQ209" s="427"/>
      <c r="CR209" s="427"/>
      <c r="CS209" s="427"/>
      <c r="CT209" s="427"/>
      <c r="CU209" s="427"/>
      <c r="CV209" s="427"/>
      <c r="CW209" s="427"/>
      <c r="CX209" s="427"/>
      <c r="CY209" s="427"/>
      <c r="CZ209" s="427"/>
      <c r="DA209" s="427"/>
      <c r="DB209" s="427"/>
      <c r="DC209" s="427"/>
      <c r="DD209" s="427"/>
      <c r="DE209" s="427"/>
      <c r="DF209" s="427"/>
      <c r="DG209" s="427"/>
      <c r="DH209" s="427"/>
      <c r="DI209" s="427"/>
      <c r="DJ209" s="427"/>
      <c r="DK209" s="427"/>
      <c r="DL209" s="427"/>
    </row>
    <row r="210" spans="1:116" s="425" customFormat="1" ht="101.25" customHeight="1">
      <c r="A210" s="701"/>
      <c r="B210" s="705" t="s">
        <v>882</v>
      </c>
      <c r="C210" s="706"/>
      <c r="D210" s="706"/>
      <c r="E210" s="706"/>
      <c r="F210" s="707"/>
      <c r="G210" s="426" t="s">
        <v>883</v>
      </c>
      <c r="H210" s="430">
        <v>1</v>
      </c>
      <c r="I210" s="427"/>
      <c r="J210" s="427"/>
      <c r="K210" s="427"/>
      <c r="L210" s="427"/>
      <c r="M210" s="427"/>
      <c r="N210" s="427"/>
      <c r="O210" s="427"/>
      <c r="P210" s="427"/>
      <c r="Q210" s="427"/>
      <c r="R210" s="427"/>
      <c r="S210" s="427"/>
      <c r="T210" s="427"/>
      <c r="U210" s="427"/>
      <c r="V210" s="427"/>
      <c r="W210" s="427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  <c r="AK210" s="427"/>
      <c r="AL210" s="427"/>
      <c r="AM210" s="427"/>
      <c r="AN210" s="427"/>
      <c r="AO210" s="427"/>
      <c r="AP210" s="427"/>
      <c r="AQ210" s="427"/>
      <c r="AR210" s="427"/>
      <c r="AS210" s="427"/>
      <c r="AT210" s="427"/>
      <c r="AU210" s="427"/>
      <c r="AV210" s="427"/>
      <c r="AW210" s="427"/>
      <c r="AX210" s="427"/>
      <c r="AY210" s="427"/>
      <c r="AZ210" s="427"/>
      <c r="BA210" s="427"/>
      <c r="BB210" s="427"/>
      <c r="BC210" s="427"/>
      <c r="BD210" s="427"/>
      <c r="BE210" s="427"/>
      <c r="BF210" s="427"/>
      <c r="BG210" s="427"/>
      <c r="BH210" s="427"/>
      <c r="BI210" s="427"/>
      <c r="BJ210" s="427"/>
      <c r="BK210" s="427"/>
      <c r="BL210" s="427"/>
      <c r="BM210" s="427"/>
      <c r="BN210" s="427"/>
      <c r="BO210" s="427"/>
      <c r="BP210" s="427"/>
      <c r="BQ210" s="427"/>
      <c r="BR210" s="427"/>
      <c r="BS210" s="427"/>
      <c r="BT210" s="427"/>
      <c r="BU210" s="427"/>
      <c r="BV210" s="427"/>
      <c r="BW210" s="427"/>
      <c r="BX210" s="427"/>
      <c r="BY210" s="427"/>
      <c r="BZ210" s="427"/>
      <c r="CA210" s="427"/>
      <c r="CB210" s="427"/>
      <c r="CC210" s="427"/>
      <c r="CD210" s="427"/>
      <c r="CE210" s="427"/>
      <c r="CF210" s="427"/>
      <c r="CG210" s="427"/>
      <c r="CH210" s="427"/>
      <c r="CI210" s="427"/>
      <c r="CJ210" s="427"/>
      <c r="CK210" s="427"/>
      <c r="CL210" s="427"/>
      <c r="CM210" s="427"/>
      <c r="CN210" s="427"/>
      <c r="CO210" s="427"/>
      <c r="CP210" s="427"/>
      <c r="CQ210" s="427"/>
      <c r="CR210" s="427"/>
      <c r="CS210" s="427"/>
      <c r="CT210" s="427"/>
      <c r="CU210" s="427"/>
      <c r="CV210" s="427"/>
      <c r="CW210" s="427"/>
      <c r="CX210" s="427"/>
      <c r="CY210" s="427"/>
      <c r="CZ210" s="427"/>
      <c r="DA210" s="427"/>
      <c r="DB210" s="427"/>
      <c r="DC210" s="427"/>
      <c r="DD210" s="427"/>
      <c r="DE210" s="427"/>
      <c r="DF210" s="427"/>
      <c r="DG210" s="427"/>
      <c r="DH210" s="427"/>
      <c r="DI210" s="427"/>
      <c r="DJ210" s="427"/>
      <c r="DK210" s="427"/>
      <c r="DL210" s="427"/>
    </row>
    <row r="211" spans="1:116" s="425" customFormat="1" ht="52.5" customHeight="1">
      <c r="A211" s="701"/>
      <c r="B211" s="705" t="s">
        <v>884</v>
      </c>
      <c r="C211" s="706"/>
      <c r="D211" s="706"/>
      <c r="E211" s="706"/>
      <c r="F211" s="707"/>
      <c r="G211" s="426" t="s">
        <v>885</v>
      </c>
      <c r="H211" s="413">
        <v>2</v>
      </c>
      <c r="I211" s="427"/>
      <c r="J211" s="427"/>
      <c r="K211" s="427"/>
      <c r="L211" s="427"/>
      <c r="M211" s="427"/>
      <c r="N211" s="427"/>
      <c r="O211" s="427"/>
      <c r="P211" s="427"/>
      <c r="Q211" s="427"/>
      <c r="R211" s="427"/>
      <c r="S211" s="427"/>
      <c r="T211" s="427"/>
      <c r="U211" s="427"/>
      <c r="V211" s="427"/>
      <c r="W211" s="427"/>
      <c r="X211" s="427"/>
      <c r="Y211" s="427"/>
      <c r="Z211" s="427"/>
      <c r="AA211" s="427"/>
      <c r="AB211" s="427"/>
      <c r="AC211" s="427"/>
      <c r="AD211" s="427"/>
      <c r="AE211" s="427"/>
      <c r="AF211" s="427"/>
      <c r="AG211" s="427"/>
      <c r="AH211" s="427"/>
      <c r="AI211" s="427"/>
      <c r="AJ211" s="427"/>
      <c r="AK211" s="427"/>
      <c r="AL211" s="427"/>
      <c r="AM211" s="427"/>
      <c r="AN211" s="427"/>
      <c r="AO211" s="427"/>
      <c r="AP211" s="427"/>
      <c r="AQ211" s="427"/>
      <c r="AR211" s="427"/>
      <c r="AS211" s="427"/>
      <c r="AT211" s="427"/>
      <c r="AU211" s="427"/>
      <c r="AV211" s="427"/>
      <c r="AW211" s="427"/>
      <c r="AX211" s="427"/>
      <c r="AY211" s="427"/>
      <c r="AZ211" s="427"/>
      <c r="BA211" s="427"/>
      <c r="BB211" s="427"/>
      <c r="BC211" s="427"/>
      <c r="BD211" s="427"/>
      <c r="BE211" s="427"/>
      <c r="BF211" s="427"/>
      <c r="BG211" s="427"/>
      <c r="BH211" s="427"/>
      <c r="BI211" s="427"/>
      <c r="BJ211" s="427"/>
      <c r="BK211" s="427"/>
      <c r="BL211" s="427"/>
      <c r="BM211" s="427"/>
      <c r="BN211" s="427"/>
      <c r="BO211" s="427"/>
      <c r="BP211" s="427"/>
      <c r="BQ211" s="427"/>
      <c r="BR211" s="427"/>
      <c r="BS211" s="427"/>
      <c r="BT211" s="427"/>
      <c r="BU211" s="427"/>
      <c r="BV211" s="427"/>
      <c r="BW211" s="427"/>
      <c r="BX211" s="427"/>
      <c r="BY211" s="427"/>
      <c r="BZ211" s="427"/>
      <c r="CA211" s="427"/>
      <c r="CB211" s="427"/>
      <c r="CC211" s="427"/>
      <c r="CD211" s="427"/>
      <c r="CE211" s="427"/>
      <c r="CF211" s="427"/>
      <c r="CG211" s="427"/>
      <c r="CH211" s="427"/>
      <c r="CI211" s="427"/>
      <c r="CJ211" s="427"/>
      <c r="CK211" s="427"/>
      <c r="CL211" s="427"/>
      <c r="CM211" s="427"/>
      <c r="CN211" s="427"/>
      <c r="CO211" s="427"/>
      <c r="CP211" s="427"/>
      <c r="CQ211" s="427"/>
      <c r="CR211" s="427"/>
      <c r="CS211" s="427"/>
      <c r="CT211" s="427"/>
      <c r="CU211" s="427"/>
      <c r="CV211" s="427"/>
      <c r="CW211" s="427"/>
      <c r="CX211" s="427"/>
      <c r="CY211" s="427"/>
      <c r="CZ211" s="427"/>
      <c r="DA211" s="427"/>
      <c r="DB211" s="427"/>
      <c r="DC211" s="427"/>
      <c r="DD211" s="427"/>
      <c r="DE211" s="427"/>
      <c r="DF211" s="427"/>
      <c r="DG211" s="427"/>
      <c r="DH211" s="427"/>
      <c r="DI211" s="427"/>
      <c r="DJ211" s="427"/>
      <c r="DK211" s="427"/>
      <c r="DL211" s="427"/>
    </row>
    <row r="212" spans="1:116" s="425" customFormat="1" ht="75" customHeight="1">
      <c r="A212" s="701"/>
      <c r="B212" s="708" t="s">
        <v>886</v>
      </c>
      <c r="C212" s="709"/>
      <c r="D212" s="709"/>
      <c r="E212" s="709"/>
      <c r="F212" s="710"/>
      <c r="G212" s="426" t="s">
        <v>252</v>
      </c>
      <c r="H212" s="423">
        <v>3</v>
      </c>
      <c r="I212" s="427"/>
      <c r="J212" s="427"/>
      <c r="K212" s="427"/>
      <c r="L212" s="427"/>
      <c r="M212" s="427"/>
      <c r="N212" s="427"/>
      <c r="O212" s="427"/>
      <c r="P212" s="427"/>
      <c r="Q212" s="427"/>
      <c r="R212" s="427"/>
      <c r="S212" s="427"/>
      <c r="T212" s="427"/>
      <c r="U212" s="427"/>
      <c r="V212" s="427"/>
      <c r="W212" s="427"/>
      <c r="X212" s="427"/>
      <c r="Y212" s="427"/>
      <c r="Z212" s="427"/>
      <c r="AA212" s="427"/>
      <c r="AB212" s="427"/>
      <c r="AC212" s="427"/>
      <c r="AD212" s="427"/>
      <c r="AE212" s="427"/>
      <c r="AF212" s="427"/>
      <c r="AG212" s="427"/>
      <c r="AH212" s="427"/>
      <c r="AI212" s="427"/>
      <c r="AJ212" s="427"/>
      <c r="AK212" s="427"/>
      <c r="AL212" s="427"/>
      <c r="AM212" s="427"/>
      <c r="AN212" s="427"/>
      <c r="AO212" s="427"/>
      <c r="AP212" s="427"/>
      <c r="AQ212" s="427"/>
      <c r="AR212" s="427"/>
      <c r="AS212" s="427"/>
      <c r="AT212" s="427"/>
      <c r="AU212" s="427"/>
      <c r="AV212" s="427"/>
      <c r="AW212" s="427"/>
      <c r="AX212" s="427"/>
      <c r="AY212" s="427"/>
      <c r="AZ212" s="427"/>
      <c r="BA212" s="427"/>
      <c r="BB212" s="427"/>
      <c r="BC212" s="427"/>
      <c r="BD212" s="427"/>
      <c r="BE212" s="427"/>
      <c r="BF212" s="427"/>
      <c r="BG212" s="427"/>
      <c r="BH212" s="427"/>
      <c r="BI212" s="427"/>
      <c r="BJ212" s="427"/>
      <c r="BK212" s="427"/>
      <c r="BL212" s="427"/>
      <c r="BM212" s="427"/>
      <c r="BN212" s="427"/>
      <c r="BO212" s="427"/>
      <c r="BP212" s="427"/>
      <c r="BQ212" s="427"/>
      <c r="BR212" s="427"/>
      <c r="BS212" s="427"/>
      <c r="BT212" s="427"/>
      <c r="BU212" s="427"/>
      <c r="BV212" s="427"/>
      <c r="BW212" s="427"/>
      <c r="BX212" s="427"/>
      <c r="BY212" s="427"/>
      <c r="BZ212" s="427"/>
      <c r="CA212" s="427"/>
      <c r="CB212" s="427"/>
      <c r="CC212" s="427"/>
      <c r="CD212" s="427"/>
      <c r="CE212" s="427"/>
      <c r="CF212" s="427"/>
      <c r="CG212" s="427"/>
      <c r="CH212" s="427"/>
      <c r="CI212" s="427"/>
      <c r="CJ212" s="427"/>
      <c r="CK212" s="427"/>
      <c r="CL212" s="427"/>
      <c r="CM212" s="427"/>
      <c r="CN212" s="427"/>
      <c r="CO212" s="427"/>
      <c r="CP212" s="427"/>
      <c r="CQ212" s="427"/>
      <c r="CR212" s="427"/>
      <c r="CS212" s="427"/>
      <c r="CT212" s="427"/>
      <c r="CU212" s="427"/>
      <c r="CV212" s="427"/>
      <c r="CW212" s="427"/>
      <c r="CX212" s="427"/>
      <c r="CY212" s="427"/>
      <c r="CZ212" s="427"/>
      <c r="DA212" s="427"/>
      <c r="DB212" s="427"/>
      <c r="DC212" s="427"/>
      <c r="DD212" s="427"/>
      <c r="DE212" s="427"/>
      <c r="DF212" s="427"/>
      <c r="DG212" s="427"/>
      <c r="DH212" s="427"/>
      <c r="DI212" s="427"/>
      <c r="DJ212" s="427"/>
      <c r="DK212" s="427"/>
      <c r="DL212" s="427"/>
    </row>
    <row r="213" spans="1:116" s="425" customFormat="1" ht="51.75" customHeight="1">
      <c r="A213" s="701"/>
      <c r="B213" s="708" t="s">
        <v>887</v>
      </c>
      <c r="C213" s="709"/>
      <c r="D213" s="709"/>
      <c r="E213" s="709"/>
      <c r="F213" s="710"/>
      <c r="G213" s="429"/>
      <c r="H213" s="432">
        <v>2</v>
      </c>
      <c r="I213" s="427"/>
      <c r="J213" s="427"/>
      <c r="K213" s="427"/>
      <c r="L213" s="427"/>
      <c r="M213" s="427"/>
      <c r="N213" s="427"/>
      <c r="O213" s="427"/>
      <c r="P213" s="427"/>
      <c r="Q213" s="427"/>
      <c r="R213" s="427"/>
      <c r="S213" s="427"/>
      <c r="T213" s="427"/>
      <c r="U213" s="427"/>
      <c r="V213" s="427"/>
      <c r="W213" s="427"/>
      <c r="X213" s="427"/>
      <c r="Y213" s="427"/>
      <c r="Z213" s="427"/>
      <c r="AA213" s="427"/>
      <c r="AB213" s="427"/>
      <c r="AC213" s="427"/>
      <c r="AD213" s="427"/>
      <c r="AE213" s="427"/>
      <c r="AF213" s="427"/>
      <c r="AG213" s="427"/>
      <c r="AH213" s="427"/>
      <c r="AI213" s="427"/>
      <c r="AJ213" s="427"/>
      <c r="AK213" s="427"/>
      <c r="AL213" s="427"/>
      <c r="AM213" s="427"/>
      <c r="AN213" s="427"/>
      <c r="AO213" s="427"/>
      <c r="AP213" s="427"/>
      <c r="AQ213" s="427"/>
      <c r="AR213" s="427"/>
      <c r="AS213" s="427"/>
      <c r="AT213" s="427"/>
      <c r="AU213" s="427"/>
      <c r="AV213" s="427"/>
      <c r="AW213" s="427"/>
      <c r="AX213" s="427"/>
      <c r="AY213" s="427"/>
      <c r="AZ213" s="427"/>
      <c r="BA213" s="427"/>
      <c r="BB213" s="427"/>
      <c r="BC213" s="427"/>
      <c r="BD213" s="427"/>
      <c r="BE213" s="427"/>
      <c r="BF213" s="427"/>
      <c r="BG213" s="427"/>
      <c r="BH213" s="427"/>
      <c r="BI213" s="427"/>
      <c r="BJ213" s="427"/>
      <c r="BK213" s="427"/>
      <c r="BL213" s="427"/>
      <c r="BM213" s="427"/>
      <c r="BN213" s="427"/>
      <c r="BO213" s="427"/>
      <c r="BP213" s="427"/>
      <c r="BQ213" s="427"/>
      <c r="BR213" s="427"/>
      <c r="BS213" s="427"/>
      <c r="BT213" s="427"/>
      <c r="BU213" s="427"/>
      <c r="BV213" s="427"/>
      <c r="BW213" s="427"/>
      <c r="BX213" s="427"/>
      <c r="BY213" s="427"/>
      <c r="BZ213" s="427"/>
      <c r="CA213" s="427"/>
      <c r="CB213" s="427"/>
      <c r="CC213" s="427"/>
      <c r="CD213" s="427"/>
      <c r="CE213" s="427"/>
      <c r="CF213" s="427"/>
      <c r="CG213" s="427"/>
      <c r="CH213" s="427"/>
      <c r="CI213" s="427"/>
      <c r="CJ213" s="427"/>
      <c r="CK213" s="427"/>
      <c r="CL213" s="427"/>
      <c r="CM213" s="427"/>
      <c r="CN213" s="427"/>
      <c r="CO213" s="427"/>
      <c r="CP213" s="427"/>
      <c r="CQ213" s="427"/>
      <c r="CR213" s="427"/>
      <c r="CS213" s="427"/>
      <c r="CT213" s="427"/>
      <c r="CU213" s="427"/>
      <c r="CV213" s="427"/>
      <c r="CW213" s="427"/>
      <c r="CX213" s="427"/>
      <c r="CY213" s="427"/>
      <c r="CZ213" s="427"/>
      <c r="DA213" s="427"/>
      <c r="DB213" s="427"/>
      <c r="DC213" s="427"/>
      <c r="DD213" s="427"/>
      <c r="DE213" s="427"/>
      <c r="DF213" s="427"/>
      <c r="DG213" s="427"/>
      <c r="DH213" s="427"/>
      <c r="DI213" s="427"/>
      <c r="DJ213" s="427"/>
      <c r="DK213" s="427"/>
      <c r="DL213" s="427"/>
    </row>
    <row r="214" spans="1:116" s="425" customFormat="1" ht="24">
      <c r="A214" s="701"/>
      <c r="B214" s="708" t="s">
        <v>888</v>
      </c>
      <c r="C214" s="709"/>
      <c r="D214" s="709"/>
      <c r="E214" s="709"/>
      <c r="F214" s="710"/>
      <c r="G214" s="429" t="s">
        <v>259</v>
      </c>
      <c r="H214" s="713">
        <v>20</v>
      </c>
      <c r="I214" s="487">
        <f>I221+I222+I223+I224</f>
        <v>0</v>
      </c>
      <c r="J214" s="487">
        <f t="shared" ref="J214:BU214" si="164">J221+J222+J223+J224</f>
        <v>0</v>
      </c>
      <c r="K214" s="487">
        <f t="shared" si="164"/>
        <v>0</v>
      </c>
      <c r="L214" s="487">
        <f t="shared" si="164"/>
        <v>0</v>
      </c>
      <c r="M214" s="487">
        <f t="shared" si="164"/>
        <v>0</v>
      </c>
      <c r="N214" s="487">
        <f t="shared" si="164"/>
        <v>0</v>
      </c>
      <c r="O214" s="487">
        <f t="shared" si="164"/>
        <v>0</v>
      </c>
      <c r="P214" s="487">
        <f t="shared" si="164"/>
        <v>0</v>
      </c>
      <c r="Q214" s="487">
        <f t="shared" si="164"/>
        <v>0</v>
      </c>
      <c r="R214" s="487">
        <f t="shared" si="164"/>
        <v>0</v>
      </c>
      <c r="S214" s="487">
        <f t="shared" si="164"/>
        <v>0</v>
      </c>
      <c r="T214" s="487">
        <f t="shared" si="164"/>
        <v>0</v>
      </c>
      <c r="U214" s="487">
        <f t="shared" si="164"/>
        <v>0</v>
      </c>
      <c r="V214" s="487">
        <f t="shared" si="164"/>
        <v>0</v>
      </c>
      <c r="W214" s="487">
        <f t="shared" si="164"/>
        <v>0</v>
      </c>
      <c r="X214" s="487">
        <f t="shared" si="164"/>
        <v>0</v>
      </c>
      <c r="Y214" s="487">
        <f t="shared" si="164"/>
        <v>0</v>
      </c>
      <c r="Z214" s="487">
        <f t="shared" si="164"/>
        <v>0</v>
      </c>
      <c r="AA214" s="487">
        <f t="shared" si="164"/>
        <v>0</v>
      </c>
      <c r="AB214" s="487">
        <f t="shared" si="164"/>
        <v>0</v>
      </c>
      <c r="AC214" s="487">
        <f t="shared" si="164"/>
        <v>0</v>
      </c>
      <c r="AD214" s="487">
        <f t="shared" si="164"/>
        <v>0</v>
      </c>
      <c r="AE214" s="487">
        <f t="shared" si="164"/>
        <v>0</v>
      </c>
      <c r="AF214" s="487">
        <f t="shared" si="164"/>
        <v>0</v>
      </c>
      <c r="AG214" s="487">
        <f t="shared" si="164"/>
        <v>0</v>
      </c>
      <c r="AH214" s="487">
        <f t="shared" si="164"/>
        <v>0</v>
      </c>
      <c r="AI214" s="487">
        <f t="shared" si="164"/>
        <v>0</v>
      </c>
      <c r="AJ214" s="487">
        <f t="shared" si="164"/>
        <v>0</v>
      </c>
      <c r="AK214" s="487">
        <f t="shared" si="164"/>
        <v>0</v>
      </c>
      <c r="AL214" s="487">
        <f t="shared" si="164"/>
        <v>0</v>
      </c>
      <c r="AM214" s="487">
        <f t="shared" si="164"/>
        <v>0</v>
      </c>
      <c r="AN214" s="487">
        <f t="shared" si="164"/>
        <v>0</v>
      </c>
      <c r="AO214" s="487">
        <f t="shared" si="164"/>
        <v>0</v>
      </c>
      <c r="AP214" s="487">
        <f t="shared" si="164"/>
        <v>0</v>
      </c>
      <c r="AQ214" s="487">
        <f t="shared" si="164"/>
        <v>0</v>
      </c>
      <c r="AR214" s="487">
        <f t="shared" si="164"/>
        <v>0</v>
      </c>
      <c r="AS214" s="487">
        <f t="shared" si="164"/>
        <v>0</v>
      </c>
      <c r="AT214" s="487">
        <f t="shared" si="164"/>
        <v>0</v>
      </c>
      <c r="AU214" s="487">
        <f t="shared" si="164"/>
        <v>0</v>
      </c>
      <c r="AV214" s="487">
        <f t="shared" si="164"/>
        <v>0</v>
      </c>
      <c r="AW214" s="487">
        <f t="shared" si="164"/>
        <v>0</v>
      </c>
      <c r="AX214" s="487">
        <f t="shared" si="164"/>
        <v>0</v>
      </c>
      <c r="AY214" s="487">
        <f t="shared" si="164"/>
        <v>0</v>
      </c>
      <c r="AZ214" s="487">
        <f t="shared" si="164"/>
        <v>0</v>
      </c>
      <c r="BA214" s="487">
        <f t="shared" si="164"/>
        <v>0</v>
      </c>
      <c r="BB214" s="487">
        <f t="shared" si="164"/>
        <v>0</v>
      </c>
      <c r="BC214" s="487">
        <f t="shared" si="164"/>
        <v>0</v>
      </c>
      <c r="BD214" s="487">
        <f t="shared" si="164"/>
        <v>0</v>
      </c>
      <c r="BE214" s="487">
        <f t="shared" si="164"/>
        <v>0</v>
      </c>
      <c r="BF214" s="487">
        <f t="shared" si="164"/>
        <v>0</v>
      </c>
      <c r="BG214" s="487">
        <f t="shared" si="164"/>
        <v>0</v>
      </c>
      <c r="BH214" s="487">
        <f t="shared" si="164"/>
        <v>0</v>
      </c>
      <c r="BI214" s="487">
        <f t="shared" si="164"/>
        <v>0</v>
      </c>
      <c r="BJ214" s="487">
        <f t="shared" si="164"/>
        <v>0</v>
      </c>
      <c r="BK214" s="487">
        <f t="shared" si="164"/>
        <v>0</v>
      </c>
      <c r="BL214" s="487">
        <f t="shared" si="164"/>
        <v>0</v>
      </c>
      <c r="BM214" s="487">
        <f t="shared" si="164"/>
        <v>0</v>
      </c>
      <c r="BN214" s="487">
        <f t="shared" si="164"/>
        <v>0</v>
      </c>
      <c r="BO214" s="487">
        <f t="shared" si="164"/>
        <v>0</v>
      </c>
      <c r="BP214" s="487">
        <f t="shared" si="164"/>
        <v>0</v>
      </c>
      <c r="BQ214" s="487">
        <f t="shared" si="164"/>
        <v>0</v>
      </c>
      <c r="BR214" s="487">
        <f t="shared" si="164"/>
        <v>0</v>
      </c>
      <c r="BS214" s="487">
        <f t="shared" si="164"/>
        <v>0</v>
      </c>
      <c r="BT214" s="487">
        <f t="shared" si="164"/>
        <v>0</v>
      </c>
      <c r="BU214" s="487">
        <f t="shared" si="164"/>
        <v>0</v>
      </c>
      <c r="BV214" s="487">
        <f t="shared" ref="BV214:DL214" si="165">BV221+BV222+BV223+BV224</f>
        <v>0</v>
      </c>
      <c r="BW214" s="487">
        <f t="shared" si="165"/>
        <v>0</v>
      </c>
      <c r="BX214" s="487">
        <f t="shared" si="165"/>
        <v>0</v>
      </c>
      <c r="BY214" s="487">
        <f t="shared" si="165"/>
        <v>0</v>
      </c>
      <c r="BZ214" s="487">
        <f t="shared" si="165"/>
        <v>0</v>
      </c>
      <c r="CA214" s="487">
        <f t="shared" si="165"/>
        <v>0</v>
      </c>
      <c r="CB214" s="487">
        <f t="shared" si="165"/>
        <v>0</v>
      </c>
      <c r="CC214" s="487">
        <f t="shared" si="165"/>
        <v>0</v>
      </c>
      <c r="CD214" s="487">
        <f t="shared" si="165"/>
        <v>0</v>
      </c>
      <c r="CE214" s="487">
        <f t="shared" si="165"/>
        <v>0</v>
      </c>
      <c r="CF214" s="487">
        <f t="shared" si="165"/>
        <v>0</v>
      </c>
      <c r="CG214" s="487">
        <f t="shared" si="165"/>
        <v>0</v>
      </c>
      <c r="CH214" s="487">
        <f t="shared" si="165"/>
        <v>0</v>
      </c>
      <c r="CI214" s="487">
        <f t="shared" si="165"/>
        <v>0</v>
      </c>
      <c r="CJ214" s="487">
        <f t="shared" si="165"/>
        <v>0</v>
      </c>
      <c r="CK214" s="487">
        <f t="shared" si="165"/>
        <v>0</v>
      </c>
      <c r="CL214" s="487">
        <f t="shared" si="165"/>
        <v>0</v>
      </c>
      <c r="CM214" s="487">
        <f t="shared" si="165"/>
        <v>0</v>
      </c>
      <c r="CN214" s="487">
        <f t="shared" si="165"/>
        <v>0</v>
      </c>
      <c r="CO214" s="487">
        <f t="shared" si="165"/>
        <v>0</v>
      </c>
      <c r="CP214" s="487">
        <f t="shared" si="165"/>
        <v>0</v>
      </c>
      <c r="CQ214" s="487">
        <f t="shared" si="165"/>
        <v>0</v>
      </c>
      <c r="CR214" s="487">
        <f t="shared" si="165"/>
        <v>0</v>
      </c>
      <c r="CS214" s="487">
        <f t="shared" si="165"/>
        <v>0</v>
      </c>
      <c r="CT214" s="487">
        <f t="shared" si="165"/>
        <v>0</v>
      </c>
      <c r="CU214" s="487">
        <f t="shared" si="165"/>
        <v>0</v>
      </c>
      <c r="CV214" s="487">
        <f t="shared" si="165"/>
        <v>0</v>
      </c>
      <c r="CW214" s="487">
        <f t="shared" si="165"/>
        <v>0</v>
      </c>
      <c r="CX214" s="487">
        <f t="shared" si="165"/>
        <v>0</v>
      </c>
      <c r="CY214" s="487">
        <f t="shared" si="165"/>
        <v>0</v>
      </c>
      <c r="CZ214" s="487">
        <f t="shared" si="165"/>
        <v>0</v>
      </c>
      <c r="DA214" s="487">
        <f t="shared" si="165"/>
        <v>0</v>
      </c>
      <c r="DB214" s="487">
        <f t="shared" si="165"/>
        <v>0</v>
      </c>
      <c r="DC214" s="487">
        <f t="shared" si="165"/>
        <v>0</v>
      </c>
      <c r="DD214" s="487">
        <f t="shared" si="165"/>
        <v>0</v>
      </c>
      <c r="DE214" s="487">
        <f t="shared" si="165"/>
        <v>0</v>
      </c>
      <c r="DF214" s="487">
        <f t="shared" si="165"/>
        <v>0</v>
      </c>
      <c r="DG214" s="487">
        <f t="shared" si="165"/>
        <v>0</v>
      </c>
      <c r="DH214" s="487">
        <f t="shared" si="165"/>
        <v>0</v>
      </c>
      <c r="DI214" s="487">
        <f t="shared" si="165"/>
        <v>0</v>
      </c>
      <c r="DJ214" s="487">
        <f t="shared" si="165"/>
        <v>0</v>
      </c>
      <c r="DK214" s="487">
        <f t="shared" si="165"/>
        <v>0</v>
      </c>
      <c r="DL214" s="487">
        <f t="shared" si="165"/>
        <v>0</v>
      </c>
    </row>
    <row r="215" spans="1:116" s="425" customFormat="1" ht="20.25" customHeight="1">
      <c r="A215" s="701"/>
      <c r="B215" s="705" t="s">
        <v>889</v>
      </c>
      <c r="C215" s="706"/>
      <c r="D215" s="706"/>
      <c r="E215" s="706"/>
      <c r="F215" s="707"/>
      <c r="G215" s="702" t="s">
        <v>890</v>
      </c>
      <c r="H215" s="714"/>
      <c r="I215" s="488"/>
      <c r="J215" s="488"/>
      <c r="K215" s="488"/>
      <c r="L215" s="488"/>
      <c r="M215" s="488"/>
      <c r="N215" s="488"/>
      <c r="O215" s="488"/>
      <c r="P215" s="488"/>
      <c r="Q215" s="488"/>
      <c r="R215" s="488"/>
      <c r="S215" s="488"/>
      <c r="T215" s="488"/>
      <c r="U215" s="488"/>
      <c r="V215" s="488"/>
      <c r="W215" s="488"/>
      <c r="X215" s="488"/>
      <c r="Y215" s="488"/>
      <c r="Z215" s="488"/>
      <c r="AA215" s="488"/>
      <c r="AB215" s="488"/>
      <c r="AC215" s="488"/>
      <c r="AD215" s="488"/>
      <c r="AE215" s="488"/>
      <c r="AF215" s="488"/>
      <c r="AG215" s="488"/>
      <c r="AH215" s="488"/>
      <c r="AI215" s="488"/>
      <c r="AJ215" s="488"/>
      <c r="AK215" s="488"/>
      <c r="AL215" s="488"/>
      <c r="AM215" s="488"/>
      <c r="AN215" s="488"/>
      <c r="AO215" s="488"/>
      <c r="AP215" s="488"/>
      <c r="AQ215" s="488"/>
      <c r="AR215" s="488"/>
      <c r="AS215" s="488"/>
      <c r="AT215" s="488"/>
      <c r="AU215" s="488"/>
      <c r="AV215" s="488"/>
      <c r="AW215" s="488"/>
      <c r="AX215" s="488"/>
      <c r="AY215" s="488"/>
      <c r="AZ215" s="488"/>
      <c r="BA215" s="488"/>
      <c r="BB215" s="488"/>
      <c r="BC215" s="488"/>
      <c r="BD215" s="488"/>
      <c r="BE215" s="488"/>
      <c r="BF215" s="488"/>
      <c r="BG215" s="488"/>
      <c r="BH215" s="488"/>
      <c r="BI215" s="488"/>
      <c r="BJ215" s="488"/>
      <c r="BK215" s="488"/>
      <c r="BL215" s="488"/>
      <c r="BM215" s="488"/>
      <c r="BN215" s="488"/>
      <c r="BO215" s="488"/>
      <c r="BP215" s="488"/>
      <c r="BQ215" s="488"/>
      <c r="BR215" s="488"/>
      <c r="BS215" s="488"/>
      <c r="BT215" s="488"/>
      <c r="BU215" s="488"/>
      <c r="BV215" s="488"/>
      <c r="BW215" s="488"/>
      <c r="BX215" s="488"/>
      <c r="BY215" s="488"/>
      <c r="BZ215" s="488"/>
      <c r="CA215" s="488"/>
      <c r="CB215" s="488"/>
      <c r="CC215" s="488"/>
      <c r="CD215" s="488"/>
      <c r="CE215" s="488"/>
      <c r="CF215" s="488"/>
      <c r="CG215" s="488"/>
      <c r="CH215" s="488"/>
      <c r="CI215" s="488"/>
      <c r="CJ215" s="488"/>
      <c r="CK215" s="488"/>
      <c r="CL215" s="488"/>
      <c r="CM215" s="488"/>
      <c r="CN215" s="488"/>
      <c r="CO215" s="488"/>
      <c r="CP215" s="488"/>
      <c r="CQ215" s="488"/>
      <c r="CR215" s="488"/>
      <c r="CS215" s="488"/>
      <c r="CT215" s="488"/>
      <c r="CU215" s="488"/>
      <c r="CV215" s="488"/>
      <c r="CW215" s="488"/>
      <c r="CX215" s="488"/>
      <c r="CY215" s="488"/>
      <c r="CZ215" s="488"/>
      <c r="DA215" s="488"/>
      <c r="DB215" s="488"/>
      <c r="DC215" s="488"/>
      <c r="DD215" s="488"/>
      <c r="DE215" s="488"/>
      <c r="DF215" s="488"/>
      <c r="DG215" s="488"/>
      <c r="DH215" s="488"/>
      <c r="DI215" s="488"/>
      <c r="DJ215" s="488"/>
      <c r="DK215" s="488"/>
      <c r="DL215" s="488"/>
    </row>
    <row r="216" spans="1:116" s="425" customFormat="1" ht="24">
      <c r="A216" s="701"/>
      <c r="B216" s="705" t="s">
        <v>891</v>
      </c>
      <c r="C216" s="706"/>
      <c r="D216" s="706"/>
      <c r="E216" s="706"/>
      <c r="F216" s="707"/>
      <c r="G216" s="703"/>
      <c r="H216" s="714"/>
      <c r="I216" s="488"/>
      <c r="J216" s="488"/>
      <c r="K216" s="488"/>
      <c r="L216" s="488"/>
      <c r="M216" s="488"/>
      <c r="N216" s="488"/>
      <c r="O216" s="488"/>
      <c r="P216" s="488"/>
      <c r="Q216" s="488"/>
      <c r="R216" s="488"/>
      <c r="S216" s="488"/>
      <c r="T216" s="488"/>
      <c r="U216" s="488"/>
      <c r="V216" s="488"/>
      <c r="W216" s="488"/>
      <c r="X216" s="488"/>
      <c r="Y216" s="488"/>
      <c r="Z216" s="488"/>
      <c r="AA216" s="488"/>
      <c r="AB216" s="488"/>
      <c r="AC216" s="488"/>
      <c r="AD216" s="488"/>
      <c r="AE216" s="488"/>
      <c r="AF216" s="488"/>
      <c r="AG216" s="488"/>
      <c r="AH216" s="488"/>
      <c r="AI216" s="488"/>
      <c r="AJ216" s="488"/>
      <c r="AK216" s="488"/>
      <c r="AL216" s="488"/>
      <c r="AM216" s="488"/>
      <c r="AN216" s="488"/>
      <c r="AO216" s="488"/>
      <c r="AP216" s="488"/>
      <c r="AQ216" s="488"/>
      <c r="AR216" s="488"/>
      <c r="AS216" s="488"/>
      <c r="AT216" s="488"/>
      <c r="AU216" s="488"/>
      <c r="AV216" s="488"/>
      <c r="AW216" s="488"/>
      <c r="AX216" s="488"/>
      <c r="AY216" s="488"/>
      <c r="AZ216" s="488"/>
      <c r="BA216" s="488"/>
      <c r="BB216" s="488"/>
      <c r="BC216" s="488"/>
      <c r="BD216" s="488"/>
      <c r="BE216" s="488"/>
      <c r="BF216" s="488"/>
      <c r="BG216" s="488"/>
      <c r="BH216" s="488"/>
      <c r="BI216" s="488"/>
      <c r="BJ216" s="488"/>
      <c r="BK216" s="488"/>
      <c r="BL216" s="488"/>
      <c r="BM216" s="488"/>
      <c r="BN216" s="488"/>
      <c r="BO216" s="488"/>
      <c r="BP216" s="488"/>
      <c r="BQ216" s="488"/>
      <c r="BR216" s="488"/>
      <c r="BS216" s="488"/>
      <c r="BT216" s="488"/>
      <c r="BU216" s="488"/>
      <c r="BV216" s="488"/>
      <c r="BW216" s="488"/>
      <c r="BX216" s="488"/>
      <c r="BY216" s="488"/>
      <c r="BZ216" s="488"/>
      <c r="CA216" s="488"/>
      <c r="CB216" s="488"/>
      <c r="CC216" s="488"/>
      <c r="CD216" s="488"/>
      <c r="CE216" s="488"/>
      <c r="CF216" s="488"/>
      <c r="CG216" s="488"/>
      <c r="CH216" s="488"/>
      <c r="CI216" s="488"/>
      <c r="CJ216" s="488"/>
      <c r="CK216" s="488"/>
      <c r="CL216" s="488"/>
      <c r="CM216" s="488"/>
      <c r="CN216" s="488"/>
      <c r="CO216" s="488"/>
      <c r="CP216" s="488"/>
      <c r="CQ216" s="488"/>
      <c r="CR216" s="488"/>
      <c r="CS216" s="488"/>
      <c r="CT216" s="488"/>
      <c r="CU216" s="488"/>
      <c r="CV216" s="488"/>
      <c r="CW216" s="488"/>
      <c r="CX216" s="488"/>
      <c r="CY216" s="488"/>
      <c r="CZ216" s="488"/>
      <c r="DA216" s="488"/>
      <c r="DB216" s="488"/>
      <c r="DC216" s="488"/>
      <c r="DD216" s="488"/>
      <c r="DE216" s="488"/>
      <c r="DF216" s="488"/>
      <c r="DG216" s="488"/>
      <c r="DH216" s="488"/>
      <c r="DI216" s="488"/>
      <c r="DJ216" s="488"/>
      <c r="DK216" s="488"/>
      <c r="DL216" s="488"/>
    </row>
    <row r="217" spans="1:116" s="425" customFormat="1" ht="24">
      <c r="A217" s="701"/>
      <c r="B217" s="705" t="s">
        <v>892</v>
      </c>
      <c r="C217" s="706"/>
      <c r="D217" s="706"/>
      <c r="E217" s="706"/>
      <c r="F217" s="707"/>
      <c r="G217" s="703"/>
      <c r="H217" s="714"/>
      <c r="I217" s="488"/>
      <c r="J217" s="488"/>
      <c r="K217" s="488"/>
      <c r="L217" s="488"/>
      <c r="M217" s="488"/>
      <c r="N217" s="488"/>
      <c r="O217" s="488"/>
      <c r="P217" s="488"/>
      <c r="Q217" s="488"/>
      <c r="R217" s="488"/>
      <c r="S217" s="488"/>
      <c r="T217" s="488"/>
      <c r="U217" s="488"/>
      <c r="V217" s="488"/>
      <c r="W217" s="488"/>
      <c r="X217" s="488"/>
      <c r="Y217" s="488"/>
      <c r="Z217" s="488"/>
      <c r="AA217" s="488"/>
      <c r="AB217" s="488"/>
      <c r="AC217" s="488"/>
      <c r="AD217" s="488"/>
      <c r="AE217" s="488"/>
      <c r="AF217" s="488"/>
      <c r="AG217" s="488"/>
      <c r="AH217" s="488"/>
      <c r="AI217" s="488"/>
      <c r="AJ217" s="488"/>
      <c r="AK217" s="488"/>
      <c r="AL217" s="488"/>
      <c r="AM217" s="488"/>
      <c r="AN217" s="488"/>
      <c r="AO217" s="488"/>
      <c r="AP217" s="488"/>
      <c r="AQ217" s="488"/>
      <c r="AR217" s="488"/>
      <c r="AS217" s="488"/>
      <c r="AT217" s="488"/>
      <c r="AU217" s="488"/>
      <c r="AV217" s="488"/>
      <c r="AW217" s="488"/>
      <c r="AX217" s="488"/>
      <c r="AY217" s="488"/>
      <c r="AZ217" s="488"/>
      <c r="BA217" s="488"/>
      <c r="BB217" s="488"/>
      <c r="BC217" s="488"/>
      <c r="BD217" s="488"/>
      <c r="BE217" s="488"/>
      <c r="BF217" s="488"/>
      <c r="BG217" s="488"/>
      <c r="BH217" s="488"/>
      <c r="BI217" s="488"/>
      <c r="BJ217" s="488"/>
      <c r="BK217" s="488"/>
      <c r="BL217" s="488"/>
      <c r="BM217" s="488"/>
      <c r="BN217" s="488"/>
      <c r="BO217" s="488"/>
      <c r="BP217" s="488"/>
      <c r="BQ217" s="488"/>
      <c r="BR217" s="488"/>
      <c r="BS217" s="488"/>
      <c r="BT217" s="488"/>
      <c r="BU217" s="488"/>
      <c r="BV217" s="488"/>
      <c r="BW217" s="488"/>
      <c r="BX217" s="488"/>
      <c r="BY217" s="488"/>
      <c r="BZ217" s="488"/>
      <c r="CA217" s="488"/>
      <c r="CB217" s="488"/>
      <c r="CC217" s="488"/>
      <c r="CD217" s="488"/>
      <c r="CE217" s="488"/>
      <c r="CF217" s="488"/>
      <c r="CG217" s="488"/>
      <c r="CH217" s="488"/>
      <c r="CI217" s="488"/>
      <c r="CJ217" s="488"/>
      <c r="CK217" s="488"/>
      <c r="CL217" s="488"/>
      <c r="CM217" s="488"/>
      <c r="CN217" s="488"/>
      <c r="CO217" s="488"/>
      <c r="CP217" s="488"/>
      <c r="CQ217" s="488"/>
      <c r="CR217" s="488"/>
      <c r="CS217" s="488"/>
      <c r="CT217" s="488"/>
      <c r="CU217" s="488"/>
      <c r="CV217" s="488"/>
      <c r="CW217" s="488"/>
      <c r="CX217" s="488"/>
      <c r="CY217" s="488"/>
      <c r="CZ217" s="488"/>
      <c r="DA217" s="488"/>
      <c r="DB217" s="488"/>
      <c r="DC217" s="488"/>
      <c r="DD217" s="488"/>
      <c r="DE217" s="488"/>
      <c r="DF217" s="488"/>
      <c r="DG217" s="488"/>
      <c r="DH217" s="488"/>
      <c r="DI217" s="488"/>
      <c r="DJ217" s="488"/>
      <c r="DK217" s="488"/>
      <c r="DL217" s="488"/>
    </row>
    <row r="218" spans="1:116" s="425" customFormat="1" ht="24">
      <c r="A218" s="701"/>
      <c r="B218" s="705" t="s">
        <v>893</v>
      </c>
      <c r="C218" s="706"/>
      <c r="D218" s="706"/>
      <c r="E218" s="706"/>
      <c r="F218" s="707"/>
      <c r="G218" s="703"/>
      <c r="H218" s="714"/>
      <c r="I218" s="488"/>
      <c r="J218" s="488"/>
      <c r="K218" s="488"/>
      <c r="L218" s="488"/>
      <c r="M218" s="488"/>
      <c r="N218" s="488"/>
      <c r="O218" s="488"/>
      <c r="P218" s="488"/>
      <c r="Q218" s="488"/>
      <c r="R218" s="488"/>
      <c r="S218" s="488"/>
      <c r="T218" s="488"/>
      <c r="U218" s="488"/>
      <c r="V218" s="488"/>
      <c r="W218" s="488"/>
      <c r="X218" s="488"/>
      <c r="Y218" s="488"/>
      <c r="Z218" s="488"/>
      <c r="AA218" s="488"/>
      <c r="AB218" s="488"/>
      <c r="AC218" s="488"/>
      <c r="AD218" s="488"/>
      <c r="AE218" s="488"/>
      <c r="AF218" s="488"/>
      <c r="AG218" s="488"/>
      <c r="AH218" s="488"/>
      <c r="AI218" s="488"/>
      <c r="AJ218" s="488"/>
      <c r="AK218" s="488"/>
      <c r="AL218" s="488"/>
      <c r="AM218" s="488"/>
      <c r="AN218" s="488"/>
      <c r="AO218" s="488"/>
      <c r="AP218" s="488"/>
      <c r="AQ218" s="488"/>
      <c r="AR218" s="488"/>
      <c r="AS218" s="488"/>
      <c r="AT218" s="488"/>
      <c r="AU218" s="488"/>
      <c r="AV218" s="488"/>
      <c r="AW218" s="488"/>
      <c r="AX218" s="488"/>
      <c r="AY218" s="488"/>
      <c r="AZ218" s="488"/>
      <c r="BA218" s="488"/>
      <c r="BB218" s="488"/>
      <c r="BC218" s="488"/>
      <c r="BD218" s="488"/>
      <c r="BE218" s="488"/>
      <c r="BF218" s="488"/>
      <c r="BG218" s="488"/>
      <c r="BH218" s="488"/>
      <c r="BI218" s="488"/>
      <c r="BJ218" s="488"/>
      <c r="BK218" s="488"/>
      <c r="BL218" s="488"/>
      <c r="BM218" s="488"/>
      <c r="BN218" s="488"/>
      <c r="BO218" s="488"/>
      <c r="BP218" s="488"/>
      <c r="BQ218" s="488"/>
      <c r="BR218" s="488"/>
      <c r="BS218" s="488"/>
      <c r="BT218" s="488"/>
      <c r="BU218" s="488"/>
      <c r="BV218" s="488"/>
      <c r="BW218" s="488"/>
      <c r="BX218" s="488"/>
      <c r="BY218" s="488"/>
      <c r="BZ218" s="488"/>
      <c r="CA218" s="488"/>
      <c r="CB218" s="488"/>
      <c r="CC218" s="488"/>
      <c r="CD218" s="488"/>
      <c r="CE218" s="488"/>
      <c r="CF218" s="488"/>
      <c r="CG218" s="488"/>
      <c r="CH218" s="488"/>
      <c r="CI218" s="488"/>
      <c r="CJ218" s="488"/>
      <c r="CK218" s="488"/>
      <c r="CL218" s="488"/>
      <c r="CM218" s="488"/>
      <c r="CN218" s="488"/>
      <c r="CO218" s="488"/>
      <c r="CP218" s="488"/>
      <c r="CQ218" s="488"/>
      <c r="CR218" s="488"/>
      <c r="CS218" s="488"/>
      <c r="CT218" s="488"/>
      <c r="CU218" s="488"/>
      <c r="CV218" s="488"/>
      <c r="CW218" s="488"/>
      <c r="CX218" s="488"/>
      <c r="CY218" s="488"/>
      <c r="CZ218" s="488"/>
      <c r="DA218" s="488"/>
      <c r="DB218" s="488"/>
      <c r="DC218" s="488"/>
      <c r="DD218" s="488"/>
      <c r="DE218" s="488"/>
      <c r="DF218" s="488"/>
      <c r="DG218" s="488"/>
      <c r="DH218" s="488"/>
      <c r="DI218" s="488"/>
      <c r="DJ218" s="488"/>
      <c r="DK218" s="488"/>
      <c r="DL218" s="488"/>
    </row>
    <row r="219" spans="1:116" s="425" customFormat="1" ht="24">
      <c r="A219" s="701"/>
      <c r="B219" s="708" t="s">
        <v>268</v>
      </c>
      <c r="C219" s="709"/>
      <c r="D219" s="709"/>
      <c r="E219" s="709"/>
      <c r="F219" s="710"/>
      <c r="G219" s="704"/>
      <c r="H219" s="714"/>
      <c r="I219" s="488"/>
      <c r="J219" s="488"/>
      <c r="K219" s="488"/>
      <c r="L219" s="488"/>
      <c r="M219" s="488"/>
      <c r="N219" s="488"/>
      <c r="O219" s="488"/>
      <c r="P219" s="488"/>
      <c r="Q219" s="488"/>
      <c r="R219" s="488"/>
      <c r="S219" s="488"/>
      <c r="T219" s="488"/>
      <c r="U219" s="488"/>
      <c r="V219" s="488"/>
      <c r="W219" s="488"/>
      <c r="X219" s="488"/>
      <c r="Y219" s="488"/>
      <c r="Z219" s="488"/>
      <c r="AA219" s="488"/>
      <c r="AB219" s="488"/>
      <c r="AC219" s="488"/>
      <c r="AD219" s="488"/>
      <c r="AE219" s="488"/>
      <c r="AF219" s="488"/>
      <c r="AG219" s="488"/>
      <c r="AH219" s="488"/>
      <c r="AI219" s="488"/>
      <c r="AJ219" s="488"/>
      <c r="AK219" s="488"/>
      <c r="AL219" s="488"/>
      <c r="AM219" s="488"/>
      <c r="AN219" s="488"/>
      <c r="AO219" s="488"/>
      <c r="AP219" s="488"/>
      <c r="AQ219" s="488"/>
      <c r="AR219" s="488"/>
      <c r="AS219" s="488"/>
      <c r="AT219" s="488"/>
      <c r="AU219" s="488"/>
      <c r="AV219" s="488"/>
      <c r="AW219" s="488"/>
      <c r="AX219" s="488"/>
      <c r="AY219" s="488"/>
      <c r="AZ219" s="488"/>
      <c r="BA219" s="488"/>
      <c r="BB219" s="488"/>
      <c r="BC219" s="488"/>
      <c r="BD219" s="488"/>
      <c r="BE219" s="488"/>
      <c r="BF219" s="488"/>
      <c r="BG219" s="488"/>
      <c r="BH219" s="488"/>
      <c r="BI219" s="488"/>
      <c r="BJ219" s="488"/>
      <c r="BK219" s="488"/>
      <c r="BL219" s="488"/>
      <c r="BM219" s="488"/>
      <c r="BN219" s="488"/>
      <c r="BO219" s="488"/>
      <c r="BP219" s="488"/>
      <c r="BQ219" s="488"/>
      <c r="BR219" s="488"/>
      <c r="BS219" s="488"/>
      <c r="BT219" s="488"/>
      <c r="BU219" s="488"/>
      <c r="BV219" s="488"/>
      <c r="BW219" s="488"/>
      <c r="BX219" s="488"/>
      <c r="BY219" s="488"/>
      <c r="BZ219" s="488"/>
      <c r="CA219" s="488"/>
      <c r="CB219" s="488"/>
      <c r="CC219" s="488"/>
      <c r="CD219" s="488"/>
      <c r="CE219" s="488"/>
      <c r="CF219" s="488"/>
      <c r="CG219" s="488"/>
      <c r="CH219" s="488"/>
      <c r="CI219" s="488"/>
      <c r="CJ219" s="488"/>
      <c r="CK219" s="488"/>
      <c r="CL219" s="488"/>
      <c r="CM219" s="488"/>
      <c r="CN219" s="488"/>
      <c r="CO219" s="488"/>
      <c r="CP219" s="488"/>
      <c r="CQ219" s="488"/>
      <c r="CR219" s="488"/>
      <c r="CS219" s="488"/>
      <c r="CT219" s="488"/>
      <c r="CU219" s="488"/>
      <c r="CV219" s="488"/>
      <c r="CW219" s="488"/>
      <c r="CX219" s="488"/>
      <c r="CY219" s="488"/>
      <c r="CZ219" s="488"/>
      <c r="DA219" s="488"/>
      <c r="DB219" s="488"/>
      <c r="DC219" s="488"/>
      <c r="DD219" s="488"/>
      <c r="DE219" s="488"/>
      <c r="DF219" s="488"/>
      <c r="DG219" s="488"/>
      <c r="DH219" s="488"/>
      <c r="DI219" s="488"/>
      <c r="DJ219" s="488"/>
      <c r="DK219" s="488"/>
      <c r="DL219" s="488"/>
    </row>
    <row r="220" spans="1:116" s="425" customFormat="1" ht="24">
      <c r="A220" s="701"/>
      <c r="B220" s="422" t="s">
        <v>270</v>
      </c>
      <c r="C220" s="433" t="s">
        <v>271</v>
      </c>
      <c r="D220" s="433" t="s">
        <v>168</v>
      </c>
      <c r="E220" s="433" t="s">
        <v>42</v>
      </c>
      <c r="F220" s="422"/>
      <c r="G220" s="434" t="s">
        <v>269</v>
      </c>
      <c r="H220" s="715"/>
      <c r="I220" s="489"/>
      <c r="J220" s="489"/>
      <c r="K220" s="489"/>
      <c r="L220" s="489"/>
      <c r="M220" s="489"/>
      <c r="N220" s="489"/>
      <c r="O220" s="489"/>
      <c r="P220" s="489"/>
      <c r="Q220" s="489"/>
      <c r="R220" s="489"/>
      <c r="S220" s="489"/>
      <c r="T220" s="489"/>
      <c r="U220" s="489"/>
      <c r="V220" s="489"/>
      <c r="W220" s="489"/>
      <c r="X220" s="489"/>
      <c r="Y220" s="489"/>
      <c r="Z220" s="489"/>
      <c r="AA220" s="489"/>
      <c r="AB220" s="489"/>
      <c r="AC220" s="489"/>
      <c r="AD220" s="489"/>
      <c r="AE220" s="489"/>
      <c r="AF220" s="489"/>
      <c r="AG220" s="489"/>
      <c r="AH220" s="489"/>
      <c r="AI220" s="489"/>
      <c r="AJ220" s="489"/>
      <c r="AK220" s="489"/>
      <c r="AL220" s="489"/>
      <c r="AM220" s="489"/>
      <c r="AN220" s="489"/>
      <c r="AO220" s="489"/>
      <c r="AP220" s="489"/>
      <c r="AQ220" s="489"/>
      <c r="AR220" s="489"/>
      <c r="AS220" s="489"/>
      <c r="AT220" s="489"/>
      <c r="AU220" s="489"/>
      <c r="AV220" s="489"/>
      <c r="AW220" s="489"/>
      <c r="AX220" s="489"/>
      <c r="AY220" s="489"/>
      <c r="AZ220" s="489"/>
      <c r="BA220" s="489"/>
      <c r="BB220" s="489"/>
      <c r="BC220" s="489"/>
      <c r="BD220" s="489"/>
      <c r="BE220" s="489"/>
      <c r="BF220" s="489"/>
      <c r="BG220" s="489"/>
      <c r="BH220" s="489"/>
      <c r="BI220" s="489"/>
      <c r="BJ220" s="489"/>
      <c r="BK220" s="489"/>
      <c r="BL220" s="489"/>
      <c r="BM220" s="489"/>
      <c r="BN220" s="489"/>
      <c r="BO220" s="489"/>
      <c r="BP220" s="489"/>
      <c r="BQ220" s="489"/>
      <c r="BR220" s="489"/>
      <c r="BS220" s="489"/>
      <c r="BT220" s="489"/>
      <c r="BU220" s="489"/>
      <c r="BV220" s="489"/>
      <c r="BW220" s="489"/>
      <c r="BX220" s="489"/>
      <c r="BY220" s="489"/>
      <c r="BZ220" s="489"/>
      <c r="CA220" s="489"/>
      <c r="CB220" s="489"/>
      <c r="CC220" s="489"/>
      <c r="CD220" s="489"/>
      <c r="CE220" s="489"/>
      <c r="CF220" s="489"/>
      <c r="CG220" s="489"/>
      <c r="CH220" s="489"/>
      <c r="CI220" s="489"/>
      <c r="CJ220" s="489"/>
      <c r="CK220" s="489"/>
      <c r="CL220" s="489"/>
      <c r="CM220" s="489"/>
      <c r="CN220" s="489"/>
      <c r="CO220" s="489"/>
      <c r="CP220" s="489"/>
      <c r="CQ220" s="489"/>
      <c r="CR220" s="489"/>
      <c r="CS220" s="489"/>
      <c r="CT220" s="489"/>
      <c r="CU220" s="489"/>
      <c r="CV220" s="489"/>
      <c r="CW220" s="489"/>
      <c r="CX220" s="489"/>
      <c r="CY220" s="489"/>
      <c r="CZ220" s="489"/>
      <c r="DA220" s="489"/>
      <c r="DB220" s="489"/>
      <c r="DC220" s="489"/>
      <c r="DD220" s="489"/>
      <c r="DE220" s="489"/>
      <c r="DF220" s="489"/>
      <c r="DG220" s="489"/>
      <c r="DH220" s="489"/>
      <c r="DI220" s="489"/>
      <c r="DJ220" s="489"/>
      <c r="DK220" s="489"/>
      <c r="DL220" s="489"/>
    </row>
    <row r="221" spans="1:116" s="425" customFormat="1" ht="24" customHeight="1">
      <c r="A221" s="701"/>
      <c r="B221" s="426" t="s">
        <v>273</v>
      </c>
      <c r="C221" s="422"/>
      <c r="D221" s="422"/>
      <c r="E221" s="435" t="e">
        <f>D221*100/C221</f>
        <v>#DIV/0!</v>
      </c>
      <c r="F221" s="426"/>
      <c r="G221" s="436" t="s">
        <v>894</v>
      </c>
      <c r="H221" s="430">
        <v>5</v>
      </c>
      <c r="I221" s="427"/>
      <c r="J221" s="427"/>
      <c r="K221" s="427"/>
      <c r="L221" s="427"/>
      <c r="M221" s="427"/>
      <c r="N221" s="427"/>
      <c r="O221" s="427"/>
      <c r="P221" s="427"/>
      <c r="Q221" s="427"/>
      <c r="R221" s="427"/>
      <c r="S221" s="427"/>
      <c r="T221" s="427"/>
      <c r="U221" s="427"/>
      <c r="V221" s="427"/>
      <c r="W221" s="427"/>
      <c r="X221" s="427"/>
      <c r="Y221" s="427"/>
      <c r="Z221" s="427"/>
      <c r="AA221" s="427"/>
      <c r="AB221" s="427"/>
      <c r="AC221" s="427"/>
      <c r="AD221" s="427"/>
      <c r="AE221" s="427"/>
      <c r="AF221" s="427"/>
      <c r="AG221" s="427"/>
      <c r="AH221" s="427"/>
      <c r="AI221" s="427"/>
      <c r="AJ221" s="427"/>
      <c r="AK221" s="427"/>
      <c r="AL221" s="427"/>
      <c r="AM221" s="427"/>
      <c r="AN221" s="427"/>
      <c r="AO221" s="427"/>
      <c r="AP221" s="427"/>
      <c r="AQ221" s="427"/>
      <c r="AR221" s="427"/>
      <c r="AS221" s="427"/>
      <c r="AT221" s="427"/>
      <c r="AU221" s="427"/>
      <c r="AV221" s="427"/>
      <c r="AW221" s="427"/>
      <c r="AX221" s="427"/>
      <c r="AY221" s="427"/>
      <c r="AZ221" s="427"/>
      <c r="BA221" s="427"/>
      <c r="BB221" s="427"/>
      <c r="BC221" s="427"/>
      <c r="BD221" s="427"/>
      <c r="BE221" s="427"/>
      <c r="BF221" s="427"/>
      <c r="BG221" s="427"/>
      <c r="BH221" s="427"/>
      <c r="BI221" s="427"/>
      <c r="BJ221" s="427"/>
      <c r="BK221" s="427"/>
      <c r="BL221" s="427"/>
      <c r="BM221" s="427"/>
      <c r="BN221" s="427"/>
      <c r="BO221" s="427"/>
      <c r="BP221" s="427"/>
      <c r="BQ221" s="427"/>
      <c r="BR221" s="427"/>
      <c r="BS221" s="427"/>
      <c r="BT221" s="427"/>
      <c r="BU221" s="427"/>
      <c r="BV221" s="427"/>
      <c r="BW221" s="427"/>
      <c r="BX221" s="427"/>
      <c r="BY221" s="427"/>
      <c r="BZ221" s="427"/>
      <c r="CA221" s="427"/>
      <c r="CB221" s="427"/>
      <c r="CC221" s="427"/>
      <c r="CD221" s="427"/>
      <c r="CE221" s="427"/>
      <c r="CF221" s="427"/>
      <c r="CG221" s="427"/>
      <c r="CH221" s="427"/>
      <c r="CI221" s="427"/>
      <c r="CJ221" s="427"/>
      <c r="CK221" s="427"/>
      <c r="CL221" s="427"/>
      <c r="CM221" s="427"/>
      <c r="CN221" s="427"/>
      <c r="CO221" s="427"/>
      <c r="CP221" s="427"/>
      <c r="CQ221" s="427"/>
      <c r="CR221" s="427"/>
      <c r="CS221" s="427"/>
      <c r="CT221" s="427"/>
      <c r="CU221" s="427"/>
      <c r="CV221" s="427"/>
      <c r="CW221" s="427"/>
      <c r="CX221" s="427"/>
      <c r="CY221" s="427"/>
      <c r="CZ221" s="427"/>
      <c r="DA221" s="427"/>
      <c r="DB221" s="427"/>
      <c r="DC221" s="427"/>
      <c r="DD221" s="427"/>
      <c r="DE221" s="427"/>
      <c r="DF221" s="427"/>
      <c r="DG221" s="427"/>
      <c r="DH221" s="427"/>
      <c r="DI221" s="427"/>
      <c r="DJ221" s="427"/>
      <c r="DK221" s="427"/>
      <c r="DL221" s="427"/>
    </row>
    <row r="222" spans="1:116" s="425" customFormat="1" ht="24" customHeight="1">
      <c r="A222" s="701"/>
      <c r="B222" s="426" t="s">
        <v>275</v>
      </c>
      <c r="C222" s="422"/>
      <c r="D222" s="422"/>
      <c r="E222" s="435" t="e">
        <f t="shared" ref="E222:E224" si="166">D222*100/C222</f>
        <v>#DIV/0!</v>
      </c>
      <c r="F222" s="426"/>
      <c r="G222" s="436" t="s">
        <v>274</v>
      </c>
      <c r="H222" s="430">
        <v>5</v>
      </c>
      <c r="I222" s="427"/>
      <c r="J222" s="427"/>
      <c r="K222" s="427"/>
      <c r="L222" s="427"/>
      <c r="M222" s="427"/>
      <c r="N222" s="427"/>
      <c r="O222" s="427"/>
      <c r="P222" s="427"/>
      <c r="Q222" s="427"/>
      <c r="R222" s="427"/>
      <c r="S222" s="427"/>
      <c r="T222" s="427"/>
      <c r="U222" s="427"/>
      <c r="V222" s="427"/>
      <c r="W222" s="427"/>
      <c r="X222" s="427"/>
      <c r="Y222" s="427"/>
      <c r="Z222" s="427"/>
      <c r="AA222" s="427"/>
      <c r="AB222" s="427"/>
      <c r="AC222" s="427"/>
      <c r="AD222" s="427"/>
      <c r="AE222" s="427"/>
      <c r="AF222" s="427"/>
      <c r="AG222" s="427"/>
      <c r="AH222" s="427"/>
      <c r="AI222" s="427"/>
      <c r="AJ222" s="427"/>
      <c r="AK222" s="427"/>
      <c r="AL222" s="427"/>
      <c r="AM222" s="427"/>
      <c r="AN222" s="427"/>
      <c r="AO222" s="427"/>
      <c r="AP222" s="427"/>
      <c r="AQ222" s="427"/>
      <c r="AR222" s="427"/>
      <c r="AS222" s="427"/>
      <c r="AT222" s="427"/>
      <c r="AU222" s="427"/>
      <c r="AV222" s="427"/>
      <c r="AW222" s="427"/>
      <c r="AX222" s="427"/>
      <c r="AY222" s="427"/>
      <c r="AZ222" s="427"/>
      <c r="BA222" s="427"/>
      <c r="BB222" s="427"/>
      <c r="BC222" s="427"/>
      <c r="BD222" s="427"/>
      <c r="BE222" s="427"/>
      <c r="BF222" s="427"/>
      <c r="BG222" s="427"/>
      <c r="BH222" s="427"/>
      <c r="BI222" s="427"/>
      <c r="BJ222" s="427"/>
      <c r="BK222" s="427"/>
      <c r="BL222" s="427"/>
      <c r="BM222" s="427"/>
      <c r="BN222" s="427"/>
      <c r="BO222" s="427"/>
      <c r="BP222" s="427"/>
      <c r="BQ222" s="427"/>
      <c r="BR222" s="427"/>
      <c r="BS222" s="427"/>
      <c r="BT222" s="427"/>
      <c r="BU222" s="427"/>
      <c r="BV222" s="427"/>
      <c r="BW222" s="427"/>
      <c r="BX222" s="427"/>
      <c r="BY222" s="427"/>
      <c r="BZ222" s="427"/>
      <c r="CA222" s="427"/>
      <c r="CB222" s="427"/>
      <c r="CC222" s="427"/>
      <c r="CD222" s="427"/>
      <c r="CE222" s="427"/>
      <c r="CF222" s="427"/>
      <c r="CG222" s="427"/>
      <c r="CH222" s="427"/>
      <c r="CI222" s="427"/>
      <c r="CJ222" s="427"/>
      <c r="CK222" s="427"/>
      <c r="CL222" s="427"/>
      <c r="CM222" s="427"/>
      <c r="CN222" s="427"/>
      <c r="CO222" s="427"/>
      <c r="CP222" s="427"/>
      <c r="CQ222" s="427"/>
      <c r="CR222" s="427"/>
      <c r="CS222" s="427"/>
      <c r="CT222" s="427"/>
      <c r="CU222" s="427"/>
      <c r="CV222" s="427"/>
      <c r="CW222" s="427"/>
      <c r="CX222" s="427"/>
      <c r="CY222" s="427"/>
      <c r="CZ222" s="427"/>
      <c r="DA222" s="427"/>
      <c r="DB222" s="427"/>
      <c r="DC222" s="427"/>
      <c r="DD222" s="427"/>
      <c r="DE222" s="427"/>
      <c r="DF222" s="427"/>
      <c r="DG222" s="427"/>
      <c r="DH222" s="427"/>
      <c r="DI222" s="427"/>
      <c r="DJ222" s="427"/>
      <c r="DK222" s="427"/>
      <c r="DL222" s="427"/>
    </row>
    <row r="223" spans="1:116" s="425" customFormat="1" ht="20.25" customHeight="1">
      <c r="A223" s="701"/>
      <c r="B223" s="426" t="s">
        <v>895</v>
      </c>
      <c r="C223" s="422"/>
      <c r="D223" s="422"/>
      <c r="E223" s="435" t="e">
        <f t="shared" si="166"/>
        <v>#DIV/0!</v>
      </c>
      <c r="F223" s="426"/>
      <c r="G223" s="436"/>
      <c r="H223" s="430">
        <v>5</v>
      </c>
      <c r="I223" s="427"/>
      <c r="J223" s="427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  <c r="V223" s="427"/>
      <c r="W223" s="427"/>
      <c r="X223" s="427"/>
      <c r="Y223" s="427"/>
      <c r="Z223" s="427"/>
      <c r="AA223" s="427"/>
      <c r="AB223" s="427"/>
      <c r="AC223" s="427"/>
      <c r="AD223" s="427"/>
      <c r="AE223" s="427"/>
      <c r="AF223" s="427"/>
      <c r="AG223" s="427"/>
      <c r="AH223" s="427"/>
      <c r="AI223" s="427"/>
      <c r="AJ223" s="427"/>
      <c r="AK223" s="427"/>
      <c r="AL223" s="427"/>
      <c r="AM223" s="427"/>
      <c r="AN223" s="427"/>
      <c r="AO223" s="427"/>
      <c r="AP223" s="427"/>
      <c r="AQ223" s="427"/>
      <c r="AR223" s="427"/>
      <c r="AS223" s="427"/>
      <c r="AT223" s="427"/>
      <c r="AU223" s="427"/>
      <c r="AV223" s="427"/>
      <c r="AW223" s="427"/>
      <c r="AX223" s="427"/>
      <c r="AY223" s="427"/>
      <c r="AZ223" s="427"/>
      <c r="BA223" s="427"/>
      <c r="BB223" s="427"/>
      <c r="BC223" s="427"/>
      <c r="BD223" s="427"/>
      <c r="BE223" s="427"/>
      <c r="BF223" s="427"/>
      <c r="BG223" s="427"/>
      <c r="BH223" s="427"/>
      <c r="BI223" s="427"/>
      <c r="BJ223" s="427"/>
      <c r="BK223" s="427"/>
      <c r="BL223" s="427"/>
      <c r="BM223" s="427"/>
      <c r="BN223" s="427"/>
      <c r="BO223" s="427"/>
      <c r="BP223" s="427"/>
      <c r="BQ223" s="427"/>
      <c r="BR223" s="427"/>
      <c r="BS223" s="427"/>
      <c r="BT223" s="427"/>
      <c r="BU223" s="427"/>
      <c r="BV223" s="427"/>
      <c r="BW223" s="427"/>
      <c r="BX223" s="427"/>
      <c r="BY223" s="427"/>
      <c r="BZ223" s="427"/>
      <c r="CA223" s="427"/>
      <c r="CB223" s="427"/>
      <c r="CC223" s="427"/>
      <c r="CD223" s="427"/>
      <c r="CE223" s="427"/>
      <c r="CF223" s="427"/>
      <c r="CG223" s="427"/>
      <c r="CH223" s="427"/>
      <c r="CI223" s="427"/>
      <c r="CJ223" s="427"/>
      <c r="CK223" s="427"/>
      <c r="CL223" s="427"/>
      <c r="CM223" s="427"/>
      <c r="CN223" s="427"/>
      <c r="CO223" s="427"/>
      <c r="CP223" s="427"/>
      <c r="CQ223" s="427"/>
      <c r="CR223" s="427"/>
      <c r="CS223" s="427"/>
      <c r="CT223" s="427"/>
      <c r="CU223" s="427"/>
      <c r="CV223" s="427"/>
      <c r="CW223" s="427"/>
      <c r="CX223" s="427"/>
      <c r="CY223" s="427"/>
      <c r="CZ223" s="427"/>
      <c r="DA223" s="427"/>
      <c r="DB223" s="427"/>
      <c r="DC223" s="427"/>
      <c r="DD223" s="427"/>
      <c r="DE223" s="427"/>
      <c r="DF223" s="427"/>
      <c r="DG223" s="427"/>
      <c r="DH223" s="427"/>
      <c r="DI223" s="427"/>
      <c r="DJ223" s="427"/>
      <c r="DK223" s="427"/>
      <c r="DL223" s="427"/>
    </row>
    <row r="224" spans="1:116" s="425" customFormat="1" ht="20.25" customHeight="1">
      <c r="A224" s="685"/>
      <c r="B224" s="426" t="s">
        <v>277</v>
      </c>
      <c r="C224" s="422"/>
      <c r="D224" s="422"/>
      <c r="E224" s="435" t="e">
        <f t="shared" si="166"/>
        <v>#DIV/0!</v>
      </c>
      <c r="F224" s="426"/>
      <c r="G224" s="437"/>
      <c r="H224" s="430">
        <v>5</v>
      </c>
      <c r="I224" s="427"/>
      <c r="J224" s="427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  <c r="V224" s="427"/>
      <c r="W224" s="427"/>
      <c r="X224" s="427"/>
      <c r="Y224" s="427"/>
      <c r="Z224" s="427"/>
      <c r="AA224" s="427"/>
      <c r="AB224" s="427"/>
      <c r="AC224" s="427"/>
      <c r="AD224" s="427"/>
      <c r="AE224" s="427"/>
      <c r="AF224" s="427"/>
      <c r="AG224" s="427"/>
      <c r="AH224" s="427"/>
      <c r="AI224" s="427"/>
      <c r="AJ224" s="427"/>
      <c r="AK224" s="427"/>
      <c r="AL224" s="427"/>
      <c r="AM224" s="427"/>
      <c r="AN224" s="427"/>
      <c r="AO224" s="427"/>
      <c r="AP224" s="427"/>
      <c r="AQ224" s="427"/>
      <c r="AR224" s="427"/>
      <c r="AS224" s="427"/>
      <c r="AT224" s="427"/>
      <c r="AU224" s="427"/>
      <c r="AV224" s="427"/>
      <c r="AW224" s="427"/>
      <c r="AX224" s="427"/>
      <c r="AY224" s="427"/>
      <c r="AZ224" s="427"/>
      <c r="BA224" s="427"/>
      <c r="BB224" s="427"/>
      <c r="BC224" s="427"/>
      <c r="BD224" s="427"/>
      <c r="BE224" s="427"/>
      <c r="BF224" s="427"/>
      <c r="BG224" s="427"/>
      <c r="BH224" s="427"/>
      <c r="BI224" s="427"/>
      <c r="BJ224" s="427"/>
      <c r="BK224" s="427"/>
      <c r="BL224" s="427"/>
      <c r="BM224" s="427"/>
      <c r="BN224" s="427"/>
      <c r="BO224" s="427"/>
      <c r="BP224" s="427"/>
      <c r="BQ224" s="427"/>
      <c r="BR224" s="427"/>
      <c r="BS224" s="427"/>
      <c r="BT224" s="427"/>
      <c r="BU224" s="427"/>
      <c r="BV224" s="427"/>
      <c r="BW224" s="427"/>
      <c r="BX224" s="427"/>
      <c r="BY224" s="427"/>
      <c r="BZ224" s="427"/>
      <c r="CA224" s="427"/>
      <c r="CB224" s="427"/>
      <c r="CC224" s="427"/>
      <c r="CD224" s="427"/>
      <c r="CE224" s="427"/>
      <c r="CF224" s="427"/>
      <c r="CG224" s="427"/>
      <c r="CH224" s="427"/>
      <c r="CI224" s="427"/>
      <c r="CJ224" s="427"/>
      <c r="CK224" s="427"/>
      <c r="CL224" s="427"/>
      <c r="CM224" s="427"/>
      <c r="CN224" s="427"/>
      <c r="CO224" s="427"/>
      <c r="CP224" s="427"/>
      <c r="CQ224" s="427"/>
      <c r="CR224" s="427"/>
      <c r="CS224" s="427"/>
      <c r="CT224" s="427"/>
      <c r="CU224" s="427"/>
      <c r="CV224" s="427"/>
      <c r="CW224" s="427"/>
      <c r="CX224" s="427"/>
      <c r="CY224" s="427"/>
      <c r="CZ224" s="427"/>
      <c r="DA224" s="427"/>
      <c r="DB224" s="427"/>
      <c r="DC224" s="427"/>
      <c r="DD224" s="427"/>
      <c r="DE224" s="427"/>
      <c r="DF224" s="427"/>
      <c r="DG224" s="427"/>
      <c r="DH224" s="427"/>
      <c r="DI224" s="427"/>
      <c r="DJ224" s="427"/>
      <c r="DK224" s="427"/>
      <c r="DL224" s="427"/>
    </row>
    <row r="225" spans="1:116" ht="24">
      <c r="A225" s="684" t="s">
        <v>896</v>
      </c>
      <c r="B225" s="686" t="s">
        <v>897</v>
      </c>
      <c r="C225" s="687"/>
      <c r="D225" s="687"/>
      <c r="E225" s="687"/>
      <c r="F225" s="688"/>
      <c r="G225" s="696" t="s">
        <v>898</v>
      </c>
      <c r="H225" s="400">
        <v>5</v>
      </c>
      <c r="I225" s="131">
        <f>IF(I226&gt;=90,5,IF(I226&gt;=85,4,IF(I226&gt;=80,3,IF(I226&gt;=75,2,IF(I226&lt;75,1)))))</f>
        <v>1</v>
      </c>
      <c r="J225" s="131">
        <f t="shared" ref="J225:BU225" si="167">IF(J226&gt;=90,5,IF(J226&gt;=85,4,IF(J226&gt;=80,3,IF(J226&gt;=75,2,IF(J226&lt;75,1)))))</f>
        <v>1</v>
      </c>
      <c r="K225" s="131">
        <f t="shared" si="167"/>
        <v>1</v>
      </c>
      <c r="L225" s="131">
        <f t="shared" si="167"/>
        <v>1</v>
      </c>
      <c r="M225" s="131">
        <f t="shared" si="167"/>
        <v>1</v>
      </c>
      <c r="N225" s="131">
        <f t="shared" si="167"/>
        <v>1</v>
      </c>
      <c r="O225" s="131">
        <f t="shared" si="167"/>
        <v>1</v>
      </c>
      <c r="P225" s="131">
        <f t="shared" si="167"/>
        <v>1</v>
      </c>
      <c r="Q225" s="131">
        <f t="shared" si="167"/>
        <v>1</v>
      </c>
      <c r="R225" s="131">
        <f t="shared" si="167"/>
        <v>1</v>
      </c>
      <c r="S225" s="131">
        <f t="shared" si="167"/>
        <v>1</v>
      </c>
      <c r="T225" s="131">
        <f t="shared" si="167"/>
        <v>1</v>
      </c>
      <c r="U225" s="131">
        <f t="shared" si="167"/>
        <v>1</v>
      </c>
      <c r="V225" s="131">
        <f t="shared" si="167"/>
        <v>1</v>
      </c>
      <c r="W225" s="131">
        <f t="shared" si="167"/>
        <v>1</v>
      </c>
      <c r="X225" s="131">
        <f t="shared" si="167"/>
        <v>1</v>
      </c>
      <c r="Y225" s="131">
        <f t="shared" si="167"/>
        <v>1</v>
      </c>
      <c r="Z225" s="131">
        <f t="shared" si="167"/>
        <v>1</v>
      </c>
      <c r="AA225" s="131">
        <f t="shared" si="167"/>
        <v>1</v>
      </c>
      <c r="AB225" s="131">
        <f t="shared" si="167"/>
        <v>1</v>
      </c>
      <c r="AC225" s="131">
        <f t="shared" si="167"/>
        <v>1</v>
      </c>
      <c r="AD225" s="131">
        <f t="shared" si="167"/>
        <v>1</v>
      </c>
      <c r="AE225" s="131">
        <f t="shared" si="167"/>
        <v>1</v>
      </c>
      <c r="AF225" s="131">
        <f t="shared" si="167"/>
        <v>1</v>
      </c>
      <c r="AG225" s="131">
        <f t="shared" si="167"/>
        <v>1</v>
      </c>
      <c r="AH225" s="131">
        <f t="shared" si="167"/>
        <v>1</v>
      </c>
      <c r="AI225" s="131">
        <f t="shared" si="167"/>
        <v>1</v>
      </c>
      <c r="AJ225" s="131">
        <f t="shared" si="167"/>
        <v>1</v>
      </c>
      <c r="AK225" s="131">
        <f t="shared" si="167"/>
        <v>1</v>
      </c>
      <c r="AL225" s="131">
        <f t="shared" si="167"/>
        <v>1</v>
      </c>
      <c r="AM225" s="131">
        <f t="shared" si="167"/>
        <v>1</v>
      </c>
      <c r="AN225" s="131">
        <f t="shared" si="167"/>
        <v>1</v>
      </c>
      <c r="AO225" s="131">
        <f t="shared" si="167"/>
        <v>1</v>
      </c>
      <c r="AP225" s="131">
        <f t="shared" si="167"/>
        <v>1</v>
      </c>
      <c r="AQ225" s="131">
        <f t="shared" si="167"/>
        <v>1</v>
      </c>
      <c r="AR225" s="131">
        <f t="shared" si="167"/>
        <v>1</v>
      </c>
      <c r="AS225" s="131">
        <f t="shared" si="167"/>
        <v>1</v>
      </c>
      <c r="AT225" s="131">
        <f t="shared" si="167"/>
        <v>1</v>
      </c>
      <c r="AU225" s="131">
        <f t="shared" si="167"/>
        <v>1</v>
      </c>
      <c r="AV225" s="131">
        <f t="shared" si="167"/>
        <v>1</v>
      </c>
      <c r="AW225" s="131">
        <f t="shared" si="167"/>
        <v>1</v>
      </c>
      <c r="AX225" s="131">
        <f t="shared" si="167"/>
        <v>1</v>
      </c>
      <c r="AY225" s="131">
        <f t="shared" si="167"/>
        <v>1</v>
      </c>
      <c r="AZ225" s="131">
        <f t="shared" si="167"/>
        <v>1</v>
      </c>
      <c r="BA225" s="131">
        <f t="shared" si="167"/>
        <v>1</v>
      </c>
      <c r="BB225" s="131">
        <f t="shared" si="167"/>
        <v>1</v>
      </c>
      <c r="BC225" s="131">
        <f t="shared" si="167"/>
        <v>1</v>
      </c>
      <c r="BD225" s="131">
        <f t="shared" si="167"/>
        <v>1</v>
      </c>
      <c r="BE225" s="131">
        <f t="shared" si="167"/>
        <v>1</v>
      </c>
      <c r="BF225" s="131">
        <f t="shared" si="167"/>
        <v>1</v>
      </c>
      <c r="BG225" s="131">
        <f t="shared" si="167"/>
        <v>1</v>
      </c>
      <c r="BH225" s="131">
        <f t="shared" si="167"/>
        <v>1</v>
      </c>
      <c r="BI225" s="131">
        <f t="shared" si="167"/>
        <v>1</v>
      </c>
      <c r="BJ225" s="131">
        <f t="shared" si="167"/>
        <v>1</v>
      </c>
      <c r="BK225" s="131">
        <f t="shared" si="167"/>
        <v>1</v>
      </c>
      <c r="BL225" s="131">
        <f t="shared" si="167"/>
        <v>1</v>
      </c>
      <c r="BM225" s="131">
        <f t="shared" si="167"/>
        <v>1</v>
      </c>
      <c r="BN225" s="131">
        <f t="shared" si="167"/>
        <v>1</v>
      </c>
      <c r="BO225" s="131">
        <f t="shared" si="167"/>
        <v>1</v>
      </c>
      <c r="BP225" s="131">
        <f t="shared" si="167"/>
        <v>1</v>
      </c>
      <c r="BQ225" s="131">
        <f t="shared" si="167"/>
        <v>1</v>
      </c>
      <c r="BR225" s="131">
        <f t="shared" si="167"/>
        <v>1</v>
      </c>
      <c r="BS225" s="131">
        <f t="shared" si="167"/>
        <v>1</v>
      </c>
      <c r="BT225" s="131">
        <f t="shared" si="167"/>
        <v>1</v>
      </c>
      <c r="BU225" s="131">
        <f t="shared" si="167"/>
        <v>1</v>
      </c>
      <c r="BV225" s="131">
        <f t="shared" ref="BV225:DL225" si="168">IF(BV226&gt;=90,5,IF(BV226&gt;=85,4,IF(BV226&gt;=80,3,IF(BV226&gt;=75,2,IF(BV226&lt;75,1)))))</f>
        <v>1</v>
      </c>
      <c r="BW225" s="131">
        <f t="shared" si="168"/>
        <v>1</v>
      </c>
      <c r="BX225" s="131">
        <f t="shared" si="168"/>
        <v>1</v>
      </c>
      <c r="BY225" s="131">
        <f t="shared" si="168"/>
        <v>1</v>
      </c>
      <c r="BZ225" s="131">
        <f t="shared" si="168"/>
        <v>1</v>
      </c>
      <c r="CA225" s="131">
        <f t="shared" si="168"/>
        <v>1</v>
      </c>
      <c r="CB225" s="131">
        <f t="shared" si="168"/>
        <v>1</v>
      </c>
      <c r="CC225" s="131">
        <f t="shared" si="168"/>
        <v>1</v>
      </c>
      <c r="CD225" s="131">
        <f t="shared" si="168"/>
        <v>1</v>
      </c>
      <c r="CE225" s="131">
        <f t="shared" si="168"/>
        <v>1</v>
      </c>
      <c r="CF225" s="131">
        <f t="shared" si="168"/>
        <v>1</v>
      </c>
      <c r="CG225" s="131">
        <f t="shared" si="168"/>
        <v>1</v>
      </c>
      <c r="CH225" s="131">
        <f t="shared" si="168"/>
        <v>1</v>
      </c>
      <c r="CI225" s="131">
        <f t="shared" si="168"/>
        <v>1</v>
      </c>
      <c r="CJ225" s="131">
        <f t="shared" si="168"/>
        <v>1</v>
      </c>
      <c r="CK225" s="131">
        <f t="shared" si="168"/>
        <v>1</v>
      </c>
      <c r="CL225" s="131">
        <f t="shared" si="168"/>
        <v>1</v>
      </c>
      <c r="CM225" s="131">
        <f t="shared" si="168"/>
        <v>1</v>
      </c>
      <c r="CN225" s="131">
        <f t="shared" si="168"/>
        <v>1</v>
      </c>
      <c r="CO225" s="131">
        <f t="shared" si="168"/>
        <v>1</v>
      </c>
      <c r="CP225" s="131">
        <f t="shared" si="168"/>
        <v>1</v>
      </c>
      <c r="CQ225" s="131">
        <f t="shared" si="168"/>
        <v>1</v>
      </c>
      <c r="CR225" s="131">
        <f t="shared" si="168"/>
        <v>1</v>
      </c>
      <c r="CS225" s="131">
        <f t="shared" si="168"/>
        <v>1</v>
      </c>
      <c r="CT225" s="131">
        <f t="shared" si="168"/>
        <v>1</v>
      </c>
      <c r="CU225" s="131">
        <f t="shared" si="168"/>
        <v>1</v>
      </c>
      <c r="CV225" s="131">
        <f t="shared" si="168"/>
        <v>1</v>
      </c>
      <c r="CW225" s="131">
        <f t="shared" si="168"/>
        <v>1</v>
      </c>
      <c r="CX225" s="131">
        <f t="shared" si="168"/>
        <v>1</v>
      </c>
      <c r="CY225" s="131">
        <f t="shared" si="168"/>
        <v>1</v>
      </c>
      <c r="CZ225" s="131">
        <f t="shared" si="168"/>
        <v>1</v>
      </c>
      <c r="DA225" s="131">
        <f t="shared" si="168"/>
        <v>1</v>
      </c>
      <c r="DB225" s="131">
        <f t="shared" si="168"/>
        <v>1</v>
      </c>
      <c r="DC225" s="131">
        <f t="shared" si="168"/>
        <v>1</v>
      </c>
      <c r="DD225" s="131">
        <f t="shared" si="168"/>
        <v>1</v>
      </c>
      <c r="DE225" s="131">
        <f t="shared" si="168"/>
        <v>1</v>
      </c>
      <c r="DF225" s="131">
        <f t="shared" si="168"/>
        <v>1</v>
      </c>
      <c r="DG225" s="131">
        <f t="shared" si="168"/>
        <v>1</v>
      </c>
      <c r="DH225" s="131">
        <f t="shared" si="168"/>
        <v>1</v>
      </c>
      <c r="DI225" s="131">
        <f t="shared" si="168"/>
        <v>1</v>
      </c>
      <c r="DJ225" s="131">
        <f t="shared" si="168"/>
        <v>1</v>
      </c>
      <c r="DK225" s="131">
        <f t="shared" si="168"/>
        <v>1</v>
      </c>
      <c r="DL225" s="131">
        <f t="shared" si="168"/>
        <v>1</v>
      </c>
    </row>
    <row r="226" spans="1:116" ht="144" customHeight="1">
      <c r="A226" s="685"/>
      <c r="B226" s="698" t="s">
        <v>899</v>
      </c>
      <c r="C226" s="699"/>
      <c r="D226" s="699"/>
      <c r="E226" s="699"/>
      <c r="F226" s="700"/>
      <c r="G226" s="697"/>
      <c r="H226" s="438" t="s">
        <v>68</v>
      </c>
      <c r="I226" s="329"/>
      <c r="J226" s="329"/>
      <c r="K226" s="329"/>
      <c r="L226" s="329"/>
      <c r="M226" s="329"/>
      <c r="N226" s="329"/>
      <c r="O226" s="329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  <c r="AA226" s="329"/>
      <c r="AB226" s="329"/>
      <c r="AC226" s="329"/>
      <c r="AD226" s="329"/>
      <c r="AE226" s="329"/>
      <c r="AF226" s="329"/>
      <c r="AG226" s="329"/>
      <c r="AH226" s="329"/>
      <c r="AI226" s="329"/>
      <c r="AJ226" s="329"/>
      <c r="AK226" s="329"/>
      <c r="AL226" s="329"/>
      <c r="AM226" s="329"/>
      <c r="AN226" s="329"/>
      <c r="AO226" s="329"/>
      <c r="AP226" s="329"/>
      <c r="AQ226" s="329"/>
      <c r="AR226" s="329"/>
      <c r="AS226" s="329"/>
      <c r="AT226" s="329"/>
      <c r="AU226" s="329"/>
      <c r="AV226" s="329"/>
      <c r="AW226" s="329"/>
      <c r="AX226" s="329"/>
      <c r="AY226" s="329"/>
      <c r="AZ226" s="329"/>
      <c r="BA226" s="329"/>
      <c r="BB226" s="329"/>
      <c r="BC226" s="329"/>
      <c r="BD226" s="329"/>
      <c r="BE226" s="329"/>
      <c r="BF226" s="329"/>
      <c r="BG226" s="329"/>
      <c r="BH226" s="329"/>
      <c r="BI226" s="329"/>
      <c r="BJ226" s="329"/>
      <c r="BK226" s="329"/>
      <c r="BL226" s="329"/>
      <c r="BM226" s="329"/>
      <c r="BN226" s="329"/>
      <c r="BO226" s="329"/>
      <c r="BP226" s="329"/>
      <c r="BQ226" s="329"/>
      <c r="BR226" s="329"/>
      <c r="BS226" s="329"/>
      <c r="BT226" s="329"/>
      <c r="BU226" s="329"/>
      <c r="BV226" s="329"/>
      <c r="BW226" s="329"/>
      <c r="BX226" s="329"/>
      <c r="BY226" s="329"/>
      <c r="BZ226" s="329"/>
      <c r="CA226" s="329"/>
      <c r="CB226" s="329"/>
      <c r="CC226" s="329"/>
      <c r="CD226" s="329"/>
      <c r="CE226" s="329"/>
      <c r="CF226" s="329"/>
      <c r="CG226" s="329"/>
      <c r="CH226" s="329"/>
      <c r="CI226" s="329"/>
      <c r="CJ226" s="329"/>
      <c r="CK226" s="329"/>
      <c r="CL226" s="329"/>
      <c r="CM226" s="329"/>
      <c r="CN226" s="329"/>
      <c r="CO226" s="329"/>
      <c r="CP226" s="329"/>
      <c r="CQ226" s="329"/>
      <c r="CR226" s="329"/>
      <c r="CS226" s="329"/>
      <c r="CT226" s="329"/>
      <c r="CU226" s="329"/>
      <c r="CV226" s="329"/>
      <c r="CW226" s="329"/>
      <c r="CX226" s="329"/>
      <c r="CY226" s="329"/>
      <c r="CZ226" s="329"/>
      <c r="DA226" s="329"/>
      <c r="DB226" s="329"/>
      <c r="DC226" s="329"/>
      <c r="DD226" s="329"/>
      <c r="DE226" s="329"/>
      <c r="DF226" s="329"/>
      <c r="DG226" s="329"/>
      <c r="DH226" s="329"/>
      <c r="DI226" s="329"/>
      <c r="DJ226" s="329"/>
      <c r="DK226" s="329"/>
      <c r="DL226" s="329"/>
    </row>
    <row r="227" spans="1:116" ht="27" customHeight="1">
      <c r="A227" s="684" t="s">
        <v>900</v>
      </c>
      <c r="B227" s="686" t="s">
        <v>901</v>
      </c>
      <c r="C227" s="687"/>
      <c r="D227" s="687"/>
      <c r="E227" s="687"/>
      <c r="F227" s="688"/>
      <c r="G227" s="702" t="s">
        <v>31</v>
      </c>
      <c r="H227" s="439">
        <v>2</v>
      </c>
      <c r="I227" s="131">
        <f>I229+I230</f>
        <v>0</v>
      </c>
      <c r="J227" s="131">
        <f t="shared" ref="J227:BU227" si="169">J229+J230</f>
        <v>0</v>
      </c>
      <c r="K227" s="131">
        <f t="shared" si="169"/>
        <v>0</v>
      </c>
      <c r="L227" s="131">
        <f t="shared" si="169"/>
        <v>0</v>
      </c>
      <c r="M227" s="131">
        <f t="shared" si="169"/>
        <v>0</v>
      </c>
      <c r="N227" s="131">
        <f t="shared" si="169"/>
        <v>0</v>
      </c>
      <c r="O227" s="131">
        <f t="shared" si="169"/>
        <v>0</v>
      </c>
      <c r="P227" s="131">
        <f t="shared" si="169"/>
        <v>0</v>
      </c>
      <c r="Q227" s="131">
        <f t="shared" si="169"/>
        <v>0</v>
      </c>
      <c r="R227" s="131">
        <f t="shared" si="169"/>
        <v>0</v>
      </c>
      <c r="S227" s="131">
        <f t="shared" si="169"/>
        <v>0</v>
      </c>
      <c r="T227" s="131">
        <f t="shared" si="169"/>
        <v>0</v>
      </c>
      <c r="U227" s="131">
        <f t="shared" si="169"/>
        <v>0</v>
      </c>
      <c r="V227" s="131">
        <f t="shared" si="169"/>
        <v>0</v>
      </c>
      <c r="W227" s="131">
        <f t="shared" si="169"/>
        <v>0</v>
      </c>
      <c r="X227" s="131">
        <f t="shared" si="169"/>
        <v>0</v>
      </c>
      <c r="Y227" s="131">
        <f t="shared" si="169"/>
        <v>0</v>
      </c>
      <c r="Z227" s="131">
        <f t="shared" si="169"/>
        <v>0</v>
      </c>
      <c r="AA227" s="131">
        <f t="shared" si="169"/>
        <v>0</v>
      </c>
      <c r="AB227" s="131">
        <f t="shared" si="169"/>
        <v>0</v>
      </c>
      <c r="AC227" s="131">
        <f t="shared" si="169"/>
        <v>0</v>
      </c>
      <c r="AD227" s="131">
        <f t="shared" si="169"/>
        <v>0</v>
      </c>
      <c r="AE227" s="131">
        <f t="shared" si="169"/>
        <v>0</v>
      </c>
      <c r="AF227" s="131">
        <f t="shared" si="169"/>
        <v>0</v>
      </c>
      <c r="AG227" s="131">
        <f t="shared" si="169"/>
        <v>0</v>
      </c>
      <c r="AH227" s="131">
        <f t="shared" si="169"/>
        <v>0</v>
      </c>
      <c r="AI227" s="131">
        <f t="shared" si="169"/>
        <v>0</v>
      </c>
      <c r="AJ227" s="131">
        <f t="shared" si="169"/>
        <v>0</v>
      </c>
      <c r="AK227" s="131">
        <f t="shared" si="169"/>
        <v>0</v>
      </c>
      <c r="AL227" s="131">
        <f t="shared" si="169"/>
        <v>0</v>
      </c>
      <c r="AM227" s="131">
        <f t="shared" si="169"/>
        <v>0</v>
      </c>
      <c r="AN227" s="131">
        <f t="shared" si="169"/>
        <v>0</v>
      </c>
      <c r="AO227" s="131">
        <f t="shared" si="169"/>
        <v>0</v>
      </c>
      <c r="AP227" s="131">
        <f t="shared" si="169"/>
        <v>0</v>
      </c>
      <c r="AQ227" s="131">
        <f t="shared" si="169"/>
        <v>0</v>
      </c>
      <c r="AR227" s="131">
        <f t="shared" si="169"/>
        <v>0</v>
      </c>
      <c r="AS227" s="131">
        <f t="shared" si="169"/>
        <v>0</v>
      </c>
      <c r="AT227" s="131">
        <f t="shared" si="169"/>
        <v>0</v>
      </c>
      <c r="AU227" s="131">
        <f t="shared" si="169"/>
        <v>0</v>
      </c>
      <c r="AV227" s="131">
        <f t="shared" si="169"/>
        <v>0</v>
      </c>
      <c r="AW227" s="131">
        <f t="shared" si="169"/>
        <v>0</v>
      </c>
      <c r="AX227" s="131">
        <f t="shared" si="169"/>
        <v>0</v>
      </c>
      <c r="AY227" s="131">
        <f t="shared" si="169"/>
        <v>0</v>
      </c>
      <c r="AZ227" s="131">
        <f t="shared" si="169"/>
        <v>0</v>
      </c>
      <c r="BA227" s="131">
        <f t="shared" si="169"/>
        <v>0</v>
      </c>
      <c r="BB227" s="131">
        <f t="shared" si="169"/>
        <v>0</v>
      </c>
      <c r="BC227" s="131">
        <f t="shared" si="169"/>
        <v>0</v>
      </c>
      <c r="BD227" s="131">
        <f t="shared" si="169"/>
        <v>0</v>
      </c>
      <c r="BE227" s="131">
        <f t="shared" si="169"/>
        <v>0</v>
      </c>
      <c r="BF227" s="131">
        <f t="shared" si="169"/>
        <v>0</v>
      </c>
      <c r="BG227" s="131">
        <f t="shared" si="169"/>
        <v>0</v>
      </c>
      <c r="BH227" s="131">
        <f t="shared" si="169"/>
        <v>0</v>
      </c>
      <c r="BI227" s="131">
        <f t="shared" si="169"/>
        <v>0</v>
      </c>
      <c r="BJ227" s="131">
        <f t="shared" si="169"/>
        <v>0</v>
      </c>
      <c r="BK227" s="131">
        <f t="shared" si="169"/>
        <v>0</v>
      </c>
      <c r="BL227" s="131">
        <f t="shared" si="169"/>
        <v>0</v>
      </c>
      <c r="BM227" s="131">
        <f t="shared" si="169"/>
        <v>0</v>
      </c>
      <c r="BN227" s="131">
        <f t="shared" si="169"/>
        <v>0</v>
      </c>
      <c r="BO227" s="131">
        <f t="shared" si="169"/>
        <v>0</v>
      </c>
      <c r="BP227" s="131">
        <f t="shared" si="169"/>
        <v>0</v>
      </c>
      <c r="BQ227" s="131">
        <f t="shared" si="169"/>
        <v>0</v>
      </c>
      <c r="BR227" s="131">
        <f t="shared" si="169"/>
        <v>0</v>
      </c>
      <c r="BS227" s="131">
        <f t="shared" si="169"/>
        <v>0</v>
      </c>
      <c r="BT227" s="131">
        <f t="shared" si="169"/>
        <v>0</v>
      </c>
      <c r="BU227" s="131">
        <f t="shared" si="169"/>
        <v>0</v>
      </c>
      <c r="BV227" s="131">
        <f t="shared" ref="BV227:DL227" si="170">BV229+BV230</f>
        <v>0</v>
      </c>
      <c r="BW227" s="131">
        <f t="shared" si="170"/>
        <v>0</v>
      </c>
      <c r="BX227" s="131">
        <f t="shared" si="170"/>
        <v>0</v>
      </c>
      <c r="BY227" s="131">
        <f t="shared" si="170"/>
        <v>0</v>
      </c>
      <c r="BZ227" s="131">
        <f t="shared" si="170"/>
        <v>0</v>
      </c>
      <c r="CA227" s="131">
        <f t="shared" si="170"/>
        <v>0</v>
      </c>
      <c r="CB227" s="131">
        <f t="shared" si="170"/>
        <v>0</v>
      </c>
      <c r="CC227" s="131">
        <f t="shared" si="170"/>
        <v>0</v>
      </c>
      <c r="CD227" s="131">
        <f t="shared" si="170"/>
        <v>0</v>
      </c>
      <c r="CE227" s="131">
        <f t="shared" si="170"/>
        <v>0</v>
      </c>
      <c r="CF227" s="131">
        <f t="shared" si="170"/>
        <v>0</v>
      </c>
      <c r="CG227" s="131">
        <f t="shared" si="170"/>
        <v>0</v>
      </c>
      <c r="CH227" s="131">
        <f t="shared" si="170"/>
        <v>0</v>
      </c>
      <c r="CI227" s="131">
        <f t="shared" si="170"/>
        <v>0</v>
      </c>
      <c r="CJ227" s="131">
        <f t="shared" si="170"/>
        <v>0</v>
      </c>
      <c r="CK227" s="131">
        <f t="shared" si="170"/>
        <v>0</v>
      </c>
      <c r="CL227" s="131">
        <f t="shared" si="170"/>
        <v>0</v>
      </c>
      <c r="CM227" s="131">
        <f t="shared" si="170"/>
        <v>0</v>
      </c>
      <c r="CN227" s="131">
        <f t="shared" si="170"/>
        <v>0</v>
      </c>
      <c r="CO227" s="131">
        <f t="shared" si="170"/>
        <v>0</v>
      </c>
      <c r="CP227" s="131">
        <f t="shared" si="170"/>
        <v>0</v>
      </c>
      <c r="CQ227" s="131">
        <f t="shared" si="170"/>
        <v>0</v>
      </c>
      <c r="CR227" s="131">
        <f t="shared" si="170"/>
        <v>0</v>
      </c>
      <c r="CS227" s="131">
        <f t="shared" si="170"/>
        <v>0</v>
      </c>
      <c r="CT227" s="131">
        <f t="shared" si="170"/>
        <v>0</v>
      </c>
      <c r="CU227" s="131">
        <f t="shared" si="170"/>
        <v>0</v>
      </c>
      <c r="CV227" s="131">
        <f t="shared" si="170"/>
        <v>0</v>
      </c>
      <c r="CW227" s="131">
        <f t="shared" si="170"/>
        <v>0</v>
      </c>
      <c r="CX227" s="131">
        <f t="shared" si="170"/>
        <v>0</v>
      </c>
      <c r="CY227" s="131">
        <f t="shared" si="170"/>
        <v>0</v>
      </c>
      <c r="CZ227" s="131">
        <f t="shared" si="170"/>
        <v>0</v>
      </c>
      <c r="DA227" s="131">
        <f t="shared" si="170"/>
        <v>0</v>
      </c>
      <c r="DB227" s="131">
        <f t="shared" si="170"/>
        <v>0</v>
      </c>
      <c r="DC227" s="131">
        <f t="shared" si="170"/>
        <v>0</v>
      </c>
      <c r="DD227" s="131">
        <f t="shared" si="170"/>
        <v>0</v>
      </c>
      <c r="DE227" s="131">
        <f t="shared" si="170"/>
        <v>0</v>
      </c>
      <c r="DF227" s="131">
        <f t="shared" si="170"/>
        <v>0</v>
      </c>
      <c r="DG227" s="131">
        <f t="shared" si="170"/>
        <v>0</v>
      </c>
      <c r="DH227" s="131">
        <f t="shared" si="170"/>
        <v>0</v>
      </c>
      <c r="DI227" s="131">
        <f t="shared" si="170"/>
        <v>0</v>
      </c>
      <c r="DJ227" s="131">
        <f t="shared" si="170"/>
        <v>0</v>
      </c>
      <c r="DK227" s="131">
        <f t="shared" si="170"/>
        <v>0</v>
      </c>
      <c r="DL227" s="131">
        <f t="shared" si="170"/>
        <v>0</v>
      </c>
    </row>
    <row r="228" spans="1:116" ht="71.25" customHeight="1">
      <c r="A228" s="701"/>
      <c r="B228" s="691" t="s">
        <v>902</v>
      </c>
      <c r="C228" s="692"/>
      <c r="D228" s="692"/>
      <c r="E228" s="692"/>
      <c r="F228" s="693"/>
      <c r="G228" s="703"/>
      <c r="H228" s="440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/>
      <c r="CA228" s="131"/>
      <c r="CB228" s="131"/>
      <c r="CC228" s="131"/>
      <c r="CD228" s="131"/>
      <c r="CE228" s="131"/>
      <c r="CF228" s="131"/>
      <c r="CG228" s="131"/>
      <c r="CH228" s="131"/>
      <c r="CI228" s="131"/>
      <c r="CJ228" s="131"/>
      <c r="CK228" s="131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</row>
    <row r="229" spans="1:116" ht="52.5" customHeight="1">
      <c r="A229" s="701"/>
      <c r="B229" s="691" t="s">
        <v>903</v>
      </c>
      <c r="C229" s="692"/>
      <c r="D229" s="692"/>
      <c r="E229" s="692"/>
      <c r="F229" s="693"/>
      <c r="G229" s="703"/>
      <c r="H229" s="440">
        <v>1</v>
      </c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  <c r="AA229" s="329"/>
      <c r="AB229" s="329"/>
      <c r="AC229" s="329"/>
      <c r="AD229" s="329"/>
      <c r="AE229" s="329"/>
      <c r="AF229" s="329"/>
      <c r="AG229" s="329"/>
      <c r="AH229" s="329"/>
      <c r="AI229" s="329"/>
      <c r="AJ229" s="329"/>
      <c r="AK229" s="329"/>
      <c r="AL229" s="329"/>
      <c r="AM229" s="329"/>
      <c r="AN229" s="329"/>
      <c r="AO229" s="329"/>
      <c r="AP229" s="329"/>
      <c r="AQ229" s="329"/>
      <c r="AR229" s="329"/>
      <c r="AS229" s="329"/>
      <c r="AT229" s="329"/>
      <c r="AU229" s="329"/>
      <c r="AV229" s="329"/>
      <c r="AW229" s="329"/>
      <c r="AX229" s="329"/>
      <c r="AY229" s="329"/>
      <c r="AZ229" s="329"/>
      <c r="BA229" s="329"/>
      <c r="BB229" s="329"/>
      <c r="BC229" s="329"/>
      <c r="BD229" s="329"/>
      <c r="BE229" s="329"/>
      <c r="BF229" s="329"/>
      <c r="BG229" s="329"/>
      <c r="BH229" s="329"/>
      <c r="BI229" s="329"/>
      <c r="BJ229" s="329"/>
      <c r="BK229" s="329"/>
      <c r="BL229" s="329"/>
      <c r="BM229" s="329"/>
      <c r="BN229" s="329"/>
      <c r="BO229" s="329"/>
      <c r="BP229" s="329"/>
      <c r="BQ229" s="329"/>
      <c r="BR229" s="329"/>
      <c r="BS229" s="329"/>
      <c r="BT229" s="329"/>
      <c r="BU229" s="329"/>
      <c r="BV229" s="329"/>
      <c r="BW229" s="329"/>
      <c r="BX229" s="329"/>
      <c r="BY229" s="329"/>
      <c r="BZ229" s="329"/>
      <c r="CA229" s="329"/>
      <c r="CB229" s="329"/>
      <c r="CC229" s="329"/>
      <c r="CD229" s="329"/>
      <c r="CE229" s="329"/>
      <c r="CF229" s="329"/>
      <c r="CG229" s="329"/>
      <c r="CH229" s="329"/>
      <c r="CI229" s="329"/>
      <c r="CJ229" s="329"/>
      <c r="CK229" s="329"/>
      <c r="CL229" s="329"/>
      <c r="CM229" s="329"/>
      <c r="CN229" s="329"/>
      <c r="CO229" s="329"/>
      <c r="CP229" s="329"/>
      <c r="CQ229" s="329"/>
      <c r="CR229" s="329"/>
      <c r="CS229" s="329"/>
      <c r="CT229" s="329"/>
      <c r="CU229" s="329"/>
      <c r="CV229" s="329"/>
      <c r="CW229" s="329"/>
      <c r="CX229" s="329"/>
      <c r="CY229" s="329"/>
      <c r="CZ229" s="329"/>
      <c r="DA229" s="329"/>
      <c r="DB229" s="329"/>
      <c r="DC229" s="329"/>
      <c r="DD229" s="329"/>
      <c r="DE229" s="329"/>
      <c r="DF229" s="329"/>
      <c r="DG229" s="329"/>
      <c r="DH229" s="329"/>
      <c r="DI229" s="329"/>
      <c r="DJ229" s="329"/>
      <c r="DK229" s="329"/>
      <c r="DL229" s="329"/>
    </row>
    <row r="230" spans="1:116" ht="51" customHeight="1">
      <c r="A230" s="701"/>
      <c r="B230" s="691" t="s">
        <v>904</v>
      </c>
      <c r="C230" s="692"/>
      <c r="D230" s="692"/>
      <c r="E230" s="692"/>
      <c r="F230" s="693"/>
      <c r="G230" s="704"/>
      <c r="H230" s="440">
        <v>1</v>
      </c>
      <c r="I230" s="131">
        <f>IF(I231&gt;=20,1,IF(I231&lt;20,0))</f>
        <v>0</v>
      </c>
      <c r="J230" s="131">
        <f t="shared" ref="J230:BU230" si="171">IF(J231&gt;=20,1,IF(J231&lt;20,0))</f>
        <v>0</v>
      </c>
      <c r="K230" s="131">
        <f t="shared" si="171"/>
        <v>0</v>
      </c>
      <c r="L230" s="131">
        <f t="shared" si="171"/>
        <v>0</v>
      </c>
      <c r="M230" s="131">
        <f t="shared" si="171"/>
        <v>0</v>
      </c>
      <c r="N230" s="131">
        <f t="shared" si="171"/>
        <v>0</v>
      </c>
      <c r="O230" s="131">
        <f t="shared" si="171"/>
        <v>0</v>
      </c>
      <c r="P230" s="131">
        <f t="shared" si="171"/>
        <v>0</v>
      </c>
      <c r="Q230" s="131">
        <f t="shared" si="171"/>
        <v>0</v>
      </c>
      <c r="R230" s="131">
        <f t="shared" si="171"/>
        <v>0</v>
      </c>
      <c r="S230" s="131">
        <f t="shared" si="171"/>
        <v>0</v>
      </c>
      <c r="T230" s="131">
        <f t="shared" si="171"/>
        <v>0</v>
      </c>
      <c r="U230" s="131">
        <f t="shared" si="171"/>
        <v>0</v>
      </c>
      <c r="V230" s="131">
        <f t="shared" si="171"/>
        <v>0</v>
      </c>
      <c r="W230" s="131">
        <f t="shared" si="171"/>
        <v>0</v>
      </c>
      <c r="X230" s="131">
        <f t="shared" si="171"/>
        <v>0</v>
      </c>
      <c r="Y230" s="131">
        <f t="shared" si="171"/>
        <v>0</v>
      </c>
      <c r="Z230" s="131">
        <f t="shared" si="171"/>
        <v>0</v>
      </c>
      <c r="AA230" s="131">
        <f t="shared" si="171"/>
        <v>0</v>
      </c>
      <c r="AB230" s="131">
        <f t="shared" si="171"/>
        <v>0</v>
      </c>
      <c r="AC230" s="131">
        <f t="shared" si="171"/>
        <v>0</v>
      </c>
      <c r="AD230" s="131">
        <f t="shared" si="171"/>
        <v>0</v>
      </c>
      <c r="AE230" s="131">
        <f t="shared" si="171"/>
        <v>0</v>
      </c>
      <c r="AF230" s="131">
        <f t="shared" si="171"/>
        <v>0</v>
      </c>
      <c r="AG230" s="131">
        <f t="shared" si="171"/>
        <v>0</v>
      </c>
      <c r="AH230" s="131">
        <f t="shared" si="171"/>
        <v>0</v>
      </c>
      <c r="AI230" s="131">
        <f t="shared" si="171"/>
        <v>0</v>
      </c>
      <c r="AJ230" s="131">
        <f t="shared" si="171"/>
        <v>0</v>
      </c>
      <c r="AK230" s="131">
        <f t="shared" si="171"/>
        <v>0</v>
      </c>
      <c r="AL230" s="131">
        <f t="shared" si="171"/>
        <v>0</v>
      </c>
      <c r="AM230" s="131">
        <f t="shared" si="171"/>
        <v>0</v>
      </c>
      <c r="AN230" s="131">
        <f t="shared" si="171"/>
        <v>0</v>
      </c>
      <c r="AO230" s="131">
        <f t="shared" si="171"/>
        <v>0</v>
      </c>
      <c r="AP230" s="131">
        <f t="shared" si="171"/>
        <v>0</v>
      </c>
      <c r="AQ230" s="131">
        <f t="shared" si="171"/>
        <v>0</v>
      </c>
      <c r="AR230" s="131">
        <f t="shared" si="171"/>
        <v>0</v>
      </c>
      <c r="AS230" s="131">
        <f t="shared" si="171"/>
        <v>0</v>
      </c>
      <c r="AT230" s="131">
        <f t="shared" si="171"/>
        <v>0</v>
      </c>
      <c r="AU230" s="131">
        <f t="shared" si="171"/>
        <v>0</v>
      </c>
      <c r="AV230" s="131">
        <f t="shared" si="171"/>
        <v>0</v>
      </c>
      <c r="AW230" s="131">
        <f t="shared" si="171"/>
        <v>0</v>
      </c>
      <c r="AX230" s="131">
        <f t="shared" si="171"/>
        <v>0</v>
      </c>
      <c r="AY230" s="131">
        <f t="shared" si="171"/>
        <v>0</v>
      </c>
      <c r="AZ230" s="131">
        <f t="shared" si="171"/>
        <v>0</v>
      </c>
      <c r="BA230" s="131">
        <f t="shared" si="171"/>
        <v>0</v>
      </c>
      <c r="BB230" s="131">
        <f t="shared" si="171"/>
        <v>0</v>
      </c>
      <c r="BC230" s="131">
        <f t="shared" si="171"/>
        <v>0</v>
      </c>
      <c r="BD230" s="131">
        <f t="shared" si="171"/>
        <v>0</v>
      </c>
      <c r="BE230" s="131">
        <f t="shared" si="171"/>
        <v>0</v>
      </c>
      <c r="BF230" s="131">
        <f t="shared" si="171"/>
        <v>0</v>
      </c>
      <c r="BG230" s="131">
        <f t="shared" si="171"/>
        <v>0</v>
      </c>
      <c r="BH230" s="131">
        <f t="shared" si="171"/>
        <v>0</v>
      </c>
      <c r="BI230" s="131">
        <f t="shared" si="171"/>
        <v>0</v>
      </c>
      <c r="BJ230" s="131">
        <f t="shared" si="171"/>
        <v>0</v>
      </c>
      <c r="BK230" s="131">
        <f t="shared" si="171"/>
        <v>0</v>
      </c>
      <c r="BL230" s="131">
        <f t="shared" si="171"/>
        <v>0</v>
      </c>
      <c r="BM230" s="131">
        <f t="shared" si="171"/>
        <v>0</v>
      </c>
      <c r="BN230" s="131">
        <f t="shared" si="171"/>
        <v>0</v>
      </c>
      <c r="BO230" s="131">
        <f t="shared" si="171"/>
        <v>0</v>
      </c>
      <c r="BP230" s="131">
        <f t="shared" si="171"/>
        <v>0</v>
      </c>
      <c r="BQ230" s="131">
        <f t="shared" si="171"/>
        <v>0</v>
      </c>
      <c r="BR230" s="131">
        <f t="shared" si="171"/>
        <v>0</v>
      </c>
      <c r="BS230" s="131">
        <f t="shared" si="171"/>
        <v>0</v>
      </c>
      <c r="BT230" s="131">
        <f t="shared" si="171"/>
        <v>0</v>
      </c>
      <c r="BU230" s="131">
        <f t="shared" si="171"/>
        <v>0</v>
      </c>
      <c r="BV230" s="131">
        <f t="shared" ref="BV230:DL230" si="172">IF(BV231&gt;=20,1,IF(BV231&lt;20,0))</f>
        <v>0</v>
      </c>
      <c r="BW230" s="131">
        <f t="shared" si="172"/>
        <v>0</v>
      </c>
      <c r="BX230" s="131">
        <f t="shared" si="172"/>
        <v>0</v>
      </c>
      <c r="BY230" s="131">
        <f t="shared" si="172"/>
        <v>0</v>
      </c>
      <c r="BZ230" s="131">
        <f t="shared" si="172"/>
        <v>0</v>
      </c>
      <c r="CA230" s="131">
        <f t="shared" si="172"/>
        <v>0</v>
      </c>
      <c r="CB230" s="131">
        <f t="shared" si="172"/>
        <v>0</v>
      </c>
      <c r="CC230" s="131">
        <f t="shared" si="172"/>
        <v>0</v>
      </c>
      <c r="CD230" s="131">
        <f t="shared" si="172"/>
        <v>0</v>
      </c>
      <c r="CE230" s="131">
        <f t="shared" si="172"/>
        <v>0</v>
      </c>
      <c r="CF230" s="131">
        <f t="shared" si="172"/>
        <v>0</v>
      </c>
      <c r="CG230" s="131">
        <f t="shared" si="172"/>
        <v>0</v>
      </c>
      <c r="CH230" s="131">
        <f t="shared" si="172"/>
        <v>0</v>
      </c>
      <c r="CI230" s="131">
        <f t="shared" si="172"/>
        <v>0</v>
      </c>
      <c r="CJ230" s="131">
        <f t="shared" si="172"/>
        <v>0</v>
      </c>
      <c r="CK230" s="131">
        <f t="shared" si="172"/>
        <v>0</v>
      </c>
      <c r="CL230" s="131">
        <f t="shared" si="172"/>
        <v>0</v>
      </c>
      <c r="CM230" s="131">
        <f t="shared" si="172"/>
        <v>0</v>
      </c>
      <c r="CN230" s="131">
        <f t="shared" si="172"/>
        <v>0</v>
      </c>
      <c r="CO230" s="131">
        <f t="shared" si="172"/>
        <v>0</v>
      </c>
      <c r="CP230" s="131">
        <f t="shared" si="172"/>
        <v>0</v>
      </c>
      <c r="CQ230" s="131">
        <f t="shared" si="172"/>
        <v>0</v>
      </c>
      <c r="CR230" s="131">
        <f t="shared" si="172"/>
        <v>0</v>
      </c>
      <c r="CS230" s="131">
        <f t="shared" si="172"/>
        <v>0</v>
      </c>
      <c r="CT230" s="131">
        <f t="shared" si="172"/>
        <v>0</v>
      </c>
      <c r="CU230" s="131">
        <f t="shared" si="172"/>
        <v>0</v>
      </c>
      <c r="CV230" s="131">
        <f t="shared" si="172"/>
        <v>0</v>
      </c>
      <c r="CW230" s="131">
        <f t="shared" si="172"/>
        <v>0</v>
      </c>
      <c r="CX230" s="131">
        <f t="shared" si="172"/>
        <v>0</v>
      </c>
      <c r="CY230" s="131">
        <f t="shared" si="172"/>
        <v>0</v>
      </c>
      <c r="CZ230" s="131">
        <f t="shared" si="172"/>
        <v>0</v>
      </c>
      <c r="DA230" s="131">
        <f t="shared" si="172"/>
        <v>0</v>
      </c>
      <c r="DB230" s="131">
        <f t="shared" si="172"/>
        <v>0</v>
      </c>
      <c r="DC230" s="131">
        <f t="shared" si="172"/>
        <v>0</v>
      </c>
      <c r="DD230" s="131">
        <f t="shared" si="172"/>
        <v>0</v>
      </c>
      <c r="DE230" s="131">
        <f t="shared" si="172"/>
        <v>0</v>
      </c>
      <c r="DF230" s="131">
        <f t="shared" si="172"/>
        <v>0</v>
      </c>
      <c r="DG230" s="131">
        <f t="shared" si="172"/>
        <v>0</v>
      </c>
      <c r="DH230" s="131">
        <f t="shared" si="172"/>
        <v>0</v>
      </c>
      <c r="DI230" s="131">
        <f t="shared" si="172"/>
        <v>0</v>
      </c>
      <c r="DJ230" s="131">
        <f t="shared" si="172"/>
        <v>0</v>
      </c>
      <c r="DK230" s="131">
        <f t="shared" si="172"/>
        <v>0</v>
      </c>
      <c r="DL230" s="131">
        <f t="shared" si="172"/>
        <v>0</v>
      </c>
    </row>
    <row r="231" spans="1:116" ht="24">
      <c r="A231" s="685"/>
      <c r="B231" s="341" t="s">
        <v>905</v>
      </c>
      <c r="C231" s="342"/>
      <c r="D231" s="342"/>
      <c r="E231" s="342"/>
      <c r="F231" s="343"/>
      <c r="G231" s="441"/>
      <c r="H231" s="440" t="s">
        <v>68</v>
      </c>
      <c r="I231" s="329"/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  <c r="AA231" s="329"/>
      <c r="AB231" s="329"/>
      <c r="AC231" s="329"/>
      <c r="AD231" s="329"/>
      <c r="AE231" s="329"/>
      <c r="AF231" s="329"/>
      <c r="AG231" s="329"/>
      <c r="AH231" s="329"/>
      <c r="AI231" s="329"/>
      <c r="AJ231" s="329"/>
      <c r="AK231" s="329"/>
      <c r="AL231" s="329"/>
      <c r="AM231" s="329"/>
      <c r="AN231" s="329"/>
      <c r="AO231" s="329"/>
      <c r="AP231" s="329"/>
      <c r="AQ231" s="329"/>
      <c r="AR231" s="329"/>
      <c r="AS231" s="329"/>
      <c r="AT231" s="329"/>
      <c r="AU231" s="329"/>
      <c r="AV231" s="329"/>
      <c r="AW231" s="329"/>
      <c r="AX231" s="329"/>
      <c r="AY231" s="329"/>
      <c r="AZ231" s="329"/>
      <c r="BA231" s="329"/>
      <c r="BB231" s="329"/>
      <c r="BC231" s="329"/>
      <c r="BD231" s="329"/>
      <c r="BE231" s="329"/>
      <c r="BF231" s="329"/>
      <c r="BG231" s="329"/>
      <c r="BH231" s="329"/>
      <c r="BI231" s="329"/>
      <c r="BJ231" s="329"/>
      <c r="BK231" s="329"/>
      <c r="BL231" s="329"/>
      <c r="BM231" s="329"/>
      <c r="BN231" s="329"/>
      <c r="BO231" s="329"/>
      <c r="BP231" s="329"/>
      <c r="BQ231" s="329"/>
      <c r="BR231" s="329"/>
      <c r="BS231" s="329"/>
      <c r="BT231" s="329"/>
      <c r="BU231" s="329"/>
      <c r="BV231" s="329"/>
      <c r="BW231" s="329"/>
      <c r="BX231" s="329"/>
      <c r="BY231" s="329"/>
      <c r="BZ231" s="329"/>
      <c r="CA231" s="329"/>
      <c r="CB231" s="329"/>
      <c r="CC231" s="329"/>
      <c r="CD231" s="329"/>
      <c r="CE231" s="329"/>
      <c r="CF231" s="329"/>
      <c r="CG231" s="329"/>
      <c r="CH231" s="329"/>
      <c r="CI231" s="329"/>
      <c r="CJ231" s="329"/>
      <c r="CK231" s="329"/>
      <c r="CL231" s="329"/>
      <c r="CM231" s="329"/>
      <c r="CN231" s="329"/>
      <c r="CO231" s="329"/>
      <c r="CP231" s="329"/>
      <c r="CQ231" s="329"/>
      <c r="CR231" s="329"/>
      <c r="CS231" s="329"/>
      <c r="CT231" s="329"/>
      <c r="CU231" s="329"/>
      <c r="CV231" s="329"/>
      <c r="CW231" s="329"/>
      <c r="CX231" s="329"/>
      <c r="CY231" s="329"/>
      <c r="CZ231" s="329"/>
      <c r="DA231" s="329"/>
      <c r="DB231" s="329"/>
      <c r="DC231" s="329"/>
      <c r="DD231" s="329"/>
      <c r="DE231" s="329"/>
      <c r="DF231" s="329"/>
      <c r="DG231" s="329"/>
      <c r="DH231" s="329"/>
      <c r="DI231" s="329"/>
      <c r="DJ231" s="329"/>
      <c r="DK231" s="329"/>
      <c r="DL231" s="329"/>
    </row>
    <row r="232" spans="1:116" ht="49.5" customHeight="1">
      <c r="A232" s="684" t="s">
        <v>906</v>
      </c>
      <c r="B232" s="686" t="s">
        <v>907</v>
      </c>
      <c r="C232" s="687"/>
      <c r="D232" s="687"/>
      <c r="E232" s="687"/>
      <c r="F232" s="688"/>
      <c r="G232" s="689" t="s">
        <v>31</v>
      </c>
      <c r="H232" s="439">
        <v>10</v>
      </c>
      <c r="I232" s="131">
        <f>I233*10/25</f>
        <v>0</v>
      </c>
      <c r="J232" s="131">
        <f t="shared" ref="J232:BU232" si="173">J233*10/25</f>
        <v>0</v>
      </c>
      <c r="K232" s="131">
        <f t="shared" si="173"/>
        <v>0</v>
      </c>
      <c r="L232" s="131">
        <f t="shared" si="173"/>
        <v>0</v>
      </c>
      <c r="M232" s="131">
        <f t="shared" si="173"/>
        <v>0</v>
      </c>
      <c r="N232" s="131">
        <f t="shared" si="173"/>
        <v>0</v>
      </c>
      <c r="O232" s="131">
        <f t="shared" si="173"/>
        <v>0</v>
      </c>
      <c r="P232" s="131">
        <f t="shared" si="173"/>
        <v>0</v>
      </c>
      <c r="Q232" s="131">
        <f t="shared" si="173"/>
        <v>0</v>
      </c>
      <c r="R232" s="131">
        <f t="shared" si="173"/>
        <v>0</v>
      </c>
      <c r="S232" s="131">
        <f t="shared" si="173"/>
        <v>0</v>
      </c>
      <c r="T232" s="131">
        <f t="shared" si="173"/>
        <v>0</v>
      </c>
      <c r="U232" s="131">
        <f t="shared" si="173"/>
        <v>0</v>
      </c>
      <c r="V232" s="131">
        <f t="shared" si="173"/>
        <v>0</v>
      </c>
      <c r="W232" s="131">
        <f t="shared" si="173"/>
        <v>0</v>
      </c>
      <c r="X232" s="131">
        <f t="shared" si="173"/>
        <v>0</v>
      </c>
      <c r="Y232" s="131">
        <f t="shared" si="173"/>
        <v>0</v>
      </c>
      <c r="Z232" s="131">
        <f t="shared" si="173"/>
        <v>0</v>
      </c>
      <c r="AA232" s="131">
        <f t="shared" si="173"/>
        <v>0</v>
      </c>
      <c r="AB232" s="131">
        <f t="shared" si="173"/>
        <v>0</v>
      </c>
      <c r="AC232" s="131">
        <f t="shared" si="173"/>
        <v>0</v>
      </c>
      <c r="AD232" s="131">
        <f t="shared" si="173"/>
        <v>0</v>
      </c>
      <c r="AE232" s="131">
        <f t="shared" si="173"/>
        <v>0</v>
      </c>
      <c r="AF232" s="131">
        <f t="shared" si="173"/>
        <v>0</v>
      </c>
      <c r="AG232" s="131">
        <f t="shared" si="173"/>
        <v>0</v>
      </c>
      <c r="AH232" s="131">
        <f t="shared" si="173"/>
        <v>0</v>
      </c>
      <c r="AI232" s="131">
        <f t="shared" si="173"/>
        <v>0</v>
      </c>
      <c r="AJ232" s="131">
        <f t="shared" si="173"/>
        <v>0</v>
      </c>
      <c r="AK232" s="131">
        <f t="shared" si="173"/>
        <v>0</v>
      </c>
      <c r="AL232" s="131">
        <f t="shared" si="173"/>
        <v>0</v>
      </c>
      <c r="AM232" s="131">
        <f t="shared" si="173"/>
        <v>0</v>
      </c>
      <c r="AN232" s="131">
        <f t="shared" si="173"/>
        <v>0</v>
      </c>
      <c r="AO232" s="131">
        <f t="shared" si="173"/>
        <v>0</v>
      </c>
      <c r="AP232" s="131">
        <f t="shared" si="173"/>
        <v>0</v>
      </c>
      <c r="AQ232" s="131">
        <f t="shared" si="173"/>
        <v>0</v>
      </c>
      <c r="AR232" s="131">
        <f t="shared" si="173"/>
        <v>0</v>
      </c>
      <c r="AS232" s="131">
        <f t="shared" si="173"/>
        <v>0</v>
      </c>
      <c r="AT232" s="131">
        <f t="shared" si="173"/>
        <v>0</v>
      </c>
      <c r="AU232" s="131">
        <f t="shared" si="173"/>
        <v>0</v>
      </c>
      <c r="AV232" s="131">
        <f t="shared" si="173"/>
        <v>0</v>
      </c>
      <c r="AW232" s="131">
        <f t="shared" si="173"/>
        <v>0</v>
      </c>
      <c r="AX232" s="131">
        <f t="shared" si="173"/>
        <v>0</v>
      </c>
      <c r="AY232" s="131">
        <f t="shared" si="173"/>
        <v>0</v>
      </c>
      <c r="AZ232" s="131">
        <f t="shared" si="173"/>
        <v>0</v>
      </c>
      <c r="BA232" s="131">
        <f t="shared" si="173"/>
        <v>0</v>
      </c>
      <c r="BB232" s="131">
        <f t="shared" si="173"/>
        <v>0</v>
      </c>
      <c r="BC232" s="131">
        <f t="shared" si="173"/>
        <v>0</v>
      </c>
      <c r="BD232" s="131">
        <f t="shared" si="173"/>
        <v>0</v>
      </c>
      <c r="BE232" s="131">
        <f t="shared" si="173"/>
        <v>0</v>
      </c>
      <c r="BF232" s="131">
        <f t="shared" si="173"/>
        <v>0</v>
      </c>
      <c r="BG232" s="131">
        <f t="shared" si="173"/>
        <v>0</v>
      </c>
      <c r="BH232" s="131">
        <f t="shared" si="173"/>
        <v>0</v>
      </c>
      <c r="BI232" s="131">
        <f t="shared" si="173"/>
        <v>0</v>
      </c>
      <c r="BJ232" s="131">
        <f t="shared" si="173"/>
        <v>0</v>
      </c>
      <c r="BK232" s="131">
        <f t="shared" si="173"/>
        <v>0</v>
      </c>
      <c r="BL232" s="131">
        <f t="shared" si="173"/>
        <v>0</v>
      </c>
      <c r="BM232" s="131">
        <f t="shared" si="173"/>
        <v>0</v>
      </c>
      <c r="BN232" s="131">
        <f t="shared" si="173"/>
        <v>0</v>
      </c>
      <c r="BO232" s="131">
        <f t="shared" si="173"/>
        <v>0</v>
      </c>
      <c r="BP232" s="131">
        <f t="shared" si="173"/>
        <v>0</v>
      </c>
      <c r="BQ232" s="131">
        <f t="shared" si="173"/>
        <v>0</v>
      </c>
      <c r="BR232" s="131">
        <f t="shared" si="173"/>
        <v>0</v>
      </c>
      <c r="BS232" s="131">
        <f t="shared" si="173"/>
        <v>0</v>
      </c>
      <c r="BT232" s="131">
        <f t="shared" si="173"/>
        <v>0</v>
      </c>
      <c r="BU232" s="131">
        <f t="shared" si="173"/>
        <v>0</v>
      </c>
      <c r="BV232" s="131">
        <f t="shared" ref="BV232:DL232" si="174">BV233*10/25</f>
        <v>0</v>
      </c>
      <c r="BW232" s="131">
        <f t="shared" si="174"/>
        <v>0</v>
      </c>
      <c r="BX232" s="131">
        <f t="shared" si="174"/>
        <v>0</v>
      </c>
      <c r="BY232" s="131">
        <f t="shared" si="174"/>
        <v>0</v>
      </c>
      <c r="BZ232" s="131">
        <f t="shared" si="174"/>
        <v>0</v>
      </c>
      <c r="CA232" s="131">
        <f t="shared" si="174"/>
        <v>0</v>
      </c>
      <c r="CB232" s="131">
        <f t="shared" si="174"/>
        <v>0</v>
      </c>
      <c r="CC232" s="131">
        <f t="shared" si="174"/>
        <v>0</v>
      </c>
      <c r="CD232" s="131">
        <f t="shared" si="174"/>
        <v>0</v>
      </c>
      <c r="CE232" s="131">
        <f t="shared" si="174"/>
        <v>0</v>
      </c>
      <c r="CF232" s="131">
        <f t="shared" si="174"/>
        <v>0</v>
      </c>
      <c r="CG232" s="131">
        <f t="shared" si="174"/>
        <v>0</v>
      </c>
      <c r="CH232" s="131">
        <f t="shared" si="174"/>
        <v>0</v>
      </c>
      <c r="CI232" s="131">
        <f t="shared" si="174"/>
        <v>0</v>
      </c>
      <c r="CJ232" s="131">
        <f t="shared" si="174"/>
        <v>0</v>
      </c>
      <c r="CK232" s="131">
        <f t="shared" si="174"/>
        <v>0</v>
      </c>
      <c r="CL232" s="131">
        <f t="shared" si="174"/>
        <v>0</v>
      </c>
      <c r="CM232" s="131">
        <f t="shared" si="174"/>
        <v>0</v>
      </c>
      <c r="CN232" s="131">
        <f t="shared" si="174"/>
        <v>0</v>
      </c>
      <c r="CO232" s="131">
        <f t="shared" si="174"/>
        <v>0</v>
      </c>
      <c r="CP232" s="131">
        <f t="shared" si="174"/>
        <v>0</v>
      </c>
      <c r="CQ232" s="131">
        <f t="shared" si="174"/>
        <v>0</v>
      </c>
      <c r="CR232" s="131">
        <f t="shared" si="174"/>
        <v>0</v>
      </c>
      <c r="CS232" s="131">
        <f t="shared" si="174"/>
        <v>0</v>
      </c>
      <c r="CT232" s="131">
        <f t="shared" si="174"/>
        <v>0</v>
      </c>
      <c r="CU232" s="131">
        <f t="shared" si="174"/>
        <v>0</v>
      </c>
      <c r="CV232" s="131">
        <f t="shared" si="174"/>
        <v>0</v>
      </c>
      <c r="CW232" s="131">
        <f t="shared" si="174"/>
        <v>0</v>
      </c>
      <c r="CX232" s="131">
        <f t="shared" si="174"/>
        <v>0</v>
      </c>
      <c r="CY232" s="131">
        <f t="shared" si="174"/>
        <v>0</v>
      </c>
      <c r="CZ232" s="131">
        <f t="shared" si="174"/>
        <v>0</v>
      </c>
      <c r="DA232" s="131">
        <f t="shared" si="174"/>
        <v>0</v>
      </c>
      <c r="DB232" s="131">
        <f t="shared" si="174"/>
        <v>0</v>
      </c>
      <c r="DC232" s="131">
        <f t="shared" si="174"/>
        <v>0</v>
      </c>
      <c r="DD232" s="131">
        <f t="shared" si="174"/>
        <v>0</v>
      </c>
      <c r="DE232" s="131">
        <f t="shared" si="174"/>
        <v>0</v>
      </c>
      <c r="DF232" s="131">
        <f t="shared" si="174"/>
        <v>0</v>
      </c>
      <c r="DG232" s="131">
        <f t="shared" si="174"/>
        <v>0</v>
      </c>
      <c r="DH232" s="131">
        <f t="shared" si="174"/>
        <v>0</v>
      </c>
      <c r="DI232" s="131">
        <f t="shared" si="174"/>
        <v>0</v>
      </c>
      <c r="DJ232" s="131">
        <f t="shared" si="174"/>
        <v>0</v>
      </c>
      <c r="DK232" s="131">
        <f t="shared" si="174"/>
        <v>0</v>
      </c>
      <c r="DL232" s="131">
        <f t="shared" si="174"/>
        <v>0</v>
      </c>
    </row>
    <row r="233" spans="1:116" ht="121.5" customHeight="1">
      <c r="A233" s="685"/>
      <c r="B233" s="691" t="s">
        <v>908</v>
      </c>
      <c r="C233" s="692"/>
      <c r="D233" s="692"/>
      <c r="E233" s="692"/>
      <c r="F233" s="693"/>
      <c r="G233" s="690"/>
      <c r="H233" s="440" t="s">
        <v>68</v>
      </c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29"/>
      <c r="AS233" s="329"/>
      <c r="AT233" s="329"/>
      <c r="AU233" s="329"/>
      <c r="AV233" s="329"/>
      <c r="AW233" s="329"/>
      <c r="AX233" s="329"/>
      <c r="AY233" s="329"/>
      <c r="AZ233" s="329"/>
      <c r="BA233" s="329"/>
      <c r="BB233" s="329"/>
      <c r="BC233" s="329"/>
      <c r="BD233" s="329"/>
      <c r="BE233" s="329"/>
      <c r="BF233" s="329"/>
      <c r="BG233" s="329"/>
      <c r="BH233" s="329"/>
      <c r="BI233" s="329"/>
      <c r="BJ233" s="329"/>
      <c r="BK233" s="329"/>
      <c r="BL233" s="329"/>
      <c r="BM233" s="329"/>
      <c r="BN233" s="329"/>
      <c r="BO233" s="329"/>
      <c r="BP233" s="329"/>
      <c r="BQ233" s="329"/>
      <c r="BR233" s="329"/>
      <c r="BS233" s="329"/>
      <c r="BT233" s="329"/>
      <c r="BU233" s="329"/>
      <c r="BV233" s="329"/>
      <c r="BW233" s="329"/>
      <c r="BX233" s="329"/>
      <c r="BY233" s="329"/>
      <c r="BZ233" s="329"/>
      <c r="CA233" s="329"/>
      <c r="CB233" s="329"/>
      <c r="CC233" s="329"/>
      <c r="CD233" s="329"/>
      <c r="CE233" s="329"/>
      <c r="CF233" s="329"/>
      <c r="CG233" s="329"/>
      <c r="CH233" s="329"/>
      <c r="CI233" s="329"/>
      <c r="CJ233" s="329"/>
      <c r="CK233" s="329"/>
      <c r="CL233" s="329"/>
      <c r="CM233" s="329"/>
      <c r="CN233" s="329"/>
      <c r="CO233" s="329"/>
      <c r="CP233" s="329"/>
      <c r="CQ233" s="329"/>
      <c r="CR233" s="329"/>
      <c r="CS233" s="329"/>
      <c r="CT233" s="329"/>
      <c r="CU233" s="329"/>
      <c r="CV233" s="329"/>
      <c r="CW233" s="329"/>
      <c r="CX233" s="329"/>
      <c r="CY233" s="329"/>
      <c r="CZ233" s="329"/>
      <c r="DA233" s="329"/>
      <c r="DB233" s="329"/>
      <c r="DC233" s="329"/>
      <c r="DD233" s="329"/>
      <c r="DE233" s="329"/>
      <c r="DF233" s="329"/>
      <c r="DG233" s="329"/>
      <c r="DH233" s="329"/>
      <c r="DI233" s="329"/>
      <c r="DJ233" s="329"/>
      <c r="DK233" s="329"/>
      <c r="DL233" s="329"/>
    </row>
    <row r="234" spans="1:116" s="442" customFormat="1" ht="24" customHeight="1">
      <c r="A234" s="331"/>
      <c r="B234" s="373"/>
      <c r="C234" s="373"/>
      <c r="D234" s="373"/>
      <c r="E234" s="373"/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3"/>
      <c r="Q234" s="373"/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  <c r="AU234" s="373"/>
      <c r="AV234" s="373"/>
      <c r="AW234" s="373"/>
      <c r="AX234" s="373"/>
      <c r="AY234" s="373"/>
      <c r="AZ234" s="373"/>
      <c r="BA234" s="373"/>
      <c r="BB234" s="373"/>
      <c r="BC234" s="373"/>
      <c r="BD234" s="373"/>
      <c r="BE234" s="373"/>
      <c r="BF234" s="373"/>
      <c r="BG234" s="373"/>
      <c r="BH234" s="373"/>
      <c r="BI234" s="373"/>
      <c r="BJ234" s="373"/>
      <c r="BK234" s="373"/>
      <c r="BL234" s="373"/>
      <c r="BM234" s="373"/>
      <c r="BN234" s="373"/>
      <c r="BO234" s="373"/>
      <c r="BP234" s="373"/>
      <c r="BQ234" s="373"/>
      <c r="BR234" s="373"/>
      <c r="BS234" s="373"/>
      <c r="BT234" s="373"/>
      <c r="BU234" s="373"/>
      <c r="BV234" s="373"/>
      <c r="BW234" s="373"/>
      <c r="BX234" s="373"/>
      <c r="BY234" s="373"/>
      <c r="BZ234" s="373"/>
      <c r="CA234" s="373"/>
      <c r="CB234" s="373"/>
      <c r="CC234" s="373"/>
      <c r="CD234" s="373"/>
      <c r="CE234" s="373"/>
      <c r="CF234" s="373"/>
      <c r="CG234" s="373"/>
      <c r="CH234" s="373"/>
      <c r="CI234" s="373"/>
      <c r="CJ234" s="373"/>
      <c r="CK234" s="373"/>
      <c r="CL234" s="373"/>
      <c r="CM234" s="373"/>
      <c r="CN234" s="373"/>
      <c r="CO234" s="373"/>
      <c r="CP234" s="373"/>
      <c r="CQ234" s="373"/>
      <c r="CR234" s="373"/>
      <c r="CS234" s="373"/>
      <c r="CT234" s="373"/>
      <c r="CU234" s="373"/>
      <c r="CV234" s="373"/>
      <c r="CW234" s="373"/>
      <c r="CX234" s="373"/>
      <c r="CY234" s="373"/>
      <c r="CZ234" s="373"/>
      <c r="DA234" s="373"/>
      <c r="DB234" s="373"/>
      <c r="DC234" s="373"/>
      <c r="DD234" s="373"/>
      <c r="DE234" s="373"/>
      <c r="DF234" s="373"/>
      <c r="DG234" s="373"/>
      <c r="DH234" s="373"/>
      <c r="DI234" s="373"/>
      <c r="DJ234" s="373"/>
      <c r="DK234" s="373"/>
      <c r="DL234" s="373"/>
    </row>
    <row r="235" spans="1:116" ht="23.25" customHeight="1">
      <c r="A235" s="324">
        <v>5.3</v>
      </c>
      <c r="B235" s="694" t="s">
        <v>909</v>
      </c>
      <c r="C235" s="694"/>
      <c r="D235" s="694"/>
      <c r="E235" s="694"/>
      <c r="F235" s="694"/>
      <c r="G235" s="322" t="s">
        <v>414</v>
      </c>
      <c r="H235" s="334">
        <v>5</v>
      </c>
      <c r="I235" s="131">
        <f>I237+I238+I239+I240</f>
        <v>0</v>
      </c>
      <c r="J235" s="131">
        <f t="shared" ref="J235:BU235" si="175">J237+J238+J239+J240</f>
        <v>0</v>
      </c>
      <c r="K235" s="131">
        <f t="shared" si="175"/>
        <v>0</v>
      </c>
      <c r="L235" s="131">
        <f t="shared" si="175"/>
        <v>0</v>
      </c>
      <c r="M235" s="131">
        <f t="shared" si="175"/>
        <v>0</v>
      </c>
      <c r="N235" s="131">
        <f t="shared" si="175"/>
        <v>0</v>
      </c>
      <c r="O235" s="131">
        <f t="shared" si="175"/>
        <v>0</v>
      </c>
      <c r="P235" s="131">
        <f t="shared" si="175"/>
        <v>0</v>
      </c>
      <c r="Q235" s="131">
        <f t="shared" si="175"/>
        <v>0</v>
      </c>
      <c r="R235" s="131">
        <f t="shared" si="175"/>
        <v>0</v>
      </c>
      <c r="S235" s="131">
        <f t="shared" si="175"/>
        <v>0</v>
      </c>
      <c r="T235" s="131">
        <f t="shared" si="175"/>
        <v>0</v>
      </c>
      <c r="U235" s="131">
        <f t="shared" si="175"/>
        <v>0</v>
      </c>
      <c r="V235" s="131">
        <f t="shared" si="175"/>
        <v>0</v>
      </c>
      <c r="W235" s="131">
        <f t="shared" si="175"/>
        <v>0</v>
      </c>
      <c r="X235" s="131">
        <f t="shared" si="175"/>
        <v>0</v>
      </c>
      <c r="Y235" s="131">
        <f t="shared" si="175"/>
        <v>0</v>
      </c>
      <c r="Z235" s="131">
        <f t="shared" si="175"/>
        <v>0</v>
      </c>
      <c r="AA235" s="131">
        <f t="shared" si="175"/>
        <v>0</v>
      </c>
      <c r="AB235" s="131">
        <f t="shared" si="175"/>
        <v>0</v>
      </c>
      <c r="AC235" s="131">
        <f t="shared" si="175"/>
        <v>0</v>
      </c>
      <c r="AD235" s="131">
        <f t="shared" si="175"/>
        <v>0</v>
      </c>
      <c r="AE235" s="131">
        <f t="shared" si="175"/>
        <v>0</v>
      </c>
      <c r="AF235" s="131">
        <f t="shared" si="175"/>
        <v>0</v>
      </c>
      <c r="AG235" s="131">
        <f t="shared" si="175"/>
        <v>0</v>
      </c>
      <c r="AH235" s="131">
        <f t="shared" si="175"/>
        <v>0</v>
      </c>
      <c r="AI235" s="131">
        <f t="shared" si="175"/>
        <v>0</v>
      </c>
      <c r="AJ235" s="131">
        <f t="shared" si="175"/>
        <v>0</v>
      </c>
      <c r="AK235" s="131">
        <f t="shared" si="175"/>
        <v>0</v>
      </c>
      <c r="AL235" s="131">
        <f t="shared" si="175"/>
        <v>0</v>
      </c>
      <c r="AM235" s="131">
        <f t="shared" si="175"/>
        <v>0</v>
      </c>
      <c r="AN235" s="131">
        <f t="shared" si="175"/>
        <v>0</v>
      </c>
      <c r="AO235" s="131">
        <f t="shared" si="175"/>
        <v>0</v>
      </c>
      <c r="AP235" s="131">
        <f t="shared" si="175"/>
        <v>0</v>
      </c>
      <c r="AQ235" s="131">
        <f t="shared" si="175"/>
        <v>0</v>
      </c>
      <c r="AR235" s="131">
        <f t="shared" si="175"/>
        <v>0</v>
      </c>
      <c r="AS235" s="131">
        <f t="shared" si="175"/>
        <v>0</v>
      </c>
      <c r="AT235" s="131">
        <f t="shared" si="175"/>
        <v>0</v>
      </c>
      <c r="AU235" s="131">
        <f t="shared" si="175"/>
        <v>0</v>
      </c>
      <c r="AV235" s="131">
        <f t="shared" si="175"/>
        <v>0</v>
      </c>
      <c r="AW235" s="131">
        <f t="shared" si="175"/>
        <v>0</v>
      </c>
      <c r="AX235" s="131">
        <f t="shared" si="175"/>
        <v>0</v>
      </c>
      <c r="AY235" s="131">
        <f t="shared" si="175"/>
        <v>0</v>
      </c>
      <c r="AZ235" s="131">
        <f t="shared" si="175"/>
        <v>0</v>
      </c>
      <c r="BA235" s="131">
        <f t="shared" si="175"/>
        <v>0</v>
      </c>
      <c r="BB235" s="131">
        <f t="shared" si="175"/>
        <v>0</v>
      </c>
      <c r="BC235" s="131">
        <f t="shared" si="175"/>
        <v>0</v>
      </c>
      <c r="BD235" s="131">
        <f t="shared" si="175"/>
        <v>0</v>
      </c>
      <c r="BE235" s="131">
        <f t="shared" si="175"/>
        <v>0</v>
      </c>
      <c r="BF235" s="131">
        <f t="shared" si="175"/>
        <v>0</v>
      </c>
      <c r="BG235" s="131">
        <f t="shared" si="175"/>
        <v>0</v>
      </c>
      <c r="BH235" s="131">
        <f t="shared" si="175"/>
        <v>0</v>
      </c>
      <c r="BI235" s="131">
        <f t="shared" si="175"/>
        <v>0</v>
      </c>
      <c r="BJ235" s="131">
        <f t="shared" si="175"/>
        <v>0</v>
      </c>
      <c r="BK235" s="131">
        <f t="shared" si="175"/>
        <v>0</v>
      </c>
      <c r="BL235" s="131">
        <f t="shared" si="175"/>
        <v>0</v>
      </c>
      <c r="BM235" s="131">
        <f t="shared" si="175"/>
        <v>0</v>
      </c>
      <c r="BN235" s="131">
        <f t="shared" si="175"/>
        <v>0</v>
      </c>
      <c r="BO235" s="131">
        <f t="shared" si="175"/>
        <v>0</v>
      </c>
      <c r="BP235" s="131">
        <f t="shared" si="175"/>
        <v>0</v>
      </c>
      <c r="BQ235" s="131">
        <f t="shared" si="175"/>
        <v>0</v>
      </c>
      <c r="BR235" s="131">
        <f t="shared" si="175"/>
        <v>0</v>
      </c>
      <c r="BS235" s="131">
        <f t="shared" si="175"/>
        <v>0</v>
      </c>
      <c r="BT235" s="131">
        <f t="shared" si="175"/>
        <v>0</v>
      </c>
      <c r="BU235" s="131">
        <f t="shared" si="175"/>
        <v>0</v>
      </c>
      <c r="BV235" s="131">
        <f t="shared" ref="BV235:DL235" si="176">BV237+BV238+BV239+BV240</f>
        <v>0</v>
      </c>
      <c r="BW235" s="131">
        <f t="shared" si="176"/>
        <v>0</v>
      </c>
      <c r="BX235" s="131">
        <f t="shared" si="176"/>
        <v>0</v>
      </c>
      <c r="BY235" s="131">
        <f t="shared" si="176"/>
        <v>0</v>
      </c>
      <c r="BZ235" s="131">
        <f t="shared" si="176"/>
        <v>0</v>
      </c>
      <c r="CA235" s="131">
        <f t="shared" si="176"/>
        <v>0</v>
      </c>
      <c r="CB235" s="131">
        <f t="shared" si="176"/>
        <v>0</v>
      </c>
      <c r="CC235" s="131">
        <f t="shared" si="176"/>
        <v>0</v>
      </c>
      <c r="CD235" s="131">
        <f t="shared" si="176"/>
        <v>0</v>
      </c>
      <c r="CE235" s="131">
        <f t="shared" si="176"/>
        <v>0</v>
      </c>
      <c r="CF235" s="131">
        <f t="shared" si="176"/>
        <v>0</v>
      </c>
      <c r="CG235" s="131">
        <f t="shared" si="176"/>
        <v>0</v>
      </c>
      <c r="CH235" s="131">
        <f t="shared" si="176"/>
        <v>0</v>
      </c>
      <c r="CI235" s="131">
        <f t="shared" si="176"/>
        <v>0</v>
      </c>
      <c r="CJ235" s="131">
        <f t="shared" si="176"/>
        <v>0</v>
      </c>
      <c r="CK235" s="131">
        <f t="shared" si="176"/>
        <v>0</v>
      </c>
      <c r="CL235" s="131">
        <f t="shared" si="176"/>
        <v>0</v>
      </c>
      <c r="CM235" s="131">
        <f t="shared" si="176"/>
        <v>0</v>
      </c>
      <c r="CN235" s="131">
        <f t="shared" si="176"/>
        <v>0</v>
      </c>
      <c r="CO235" s="131">
        <f t="shared" si="176"/>
        <v>0</v>
      </c>
      <c r="CP235" s="131">
        <f t="shared" si="176"/>
        <v>0</v>
      </c>
      <c r="CQ235" s="131">
        <f t="shared" si="176"/>
        <v>0</v>
      </c>
      <c r="CR235" s="131">
        <f t="shared" si="176"/>
        <v>0</v>
      </c>
      <c r="CS235" s="131">
        <f t="shared" si="176"/>
        <v>0</v>
      </c>
      <c r="CT235" s="131">
        <f t="shared" si="176"/>
        <v>0</v>
      </c>
      <c r="CU235" s="131">
        <f t="shared" si="176"/>
        <v>0</v>
      </c>
      <c r="CV235" s="131">
        <f t="shared" si="176"/>
        <v>0</v>
      </c>
      <c r="CW235" s="131">
        <f t="shared" si="176"/>
        <v>0</v>
      </c>
      <c r="CX235" s="131">
        <f t="shared" si="176"/>
        <v>0</v>
      </c>
      <c r="CY235" s="131">
        <f t="shared" si="176"/>
        <v>0</v>
      </c>
      <c r="CZ235" s="131">
        <f t="shared" si="176"/>
        <v>0</v>
      </c>
      <c r="DA235" s="131">
        <f t="shared" si="176"/>
        <v>0</v>
      </c>
      <c r="DB235" s="131">
        <f t="shared" si="176"/>
        <v>0</v>
      </c>
      <c r="DC235" s="131">
        <f t="shared" si="176"/>
        <v>0</v>
      </c>
      <c r="DD235" s="131">
        <f t="shared" si="176"/>
        <v>0</v>
      </c>
      <c r="DE235" s="131">
        <f t="shared" si="176"/>
        <v>0</v>
      </c>
      <c r="DF235" s="131">
        <f t="shared" si="176"/>
        <v>0</v>
      </c>
      <c r="DG235" s="131">
        <f t="shared" si="176"/>
        <v>0</v>
      </c>
      <c r="DH235" s="131">
        <f t="shared" si="176"/>
        <v>0</v>
      </c>
      <c r="DI235" s="131">
        <f t="shared" si="176"/>
        <v>0</v>
      </c>
      <c r="DJ235" s="131">
        <f t="shared" si="176"/>
        <v>0</v>
      </c>
      <c r="DK235" s="131">
        <f t="shared" si="176"/>
        <v>0</v>
      </c>
      <c r="DL235" s="131">
        <f t="shared" si="176"/>
        <v>0</v>
      </c>
    </row>
    <row r="236" spans="1:116" ht="28.5" customHeight="1">
      <c r="A236" s="443" t="s">
        <v>910</v>
      </c>
      <c r="B236" s="683" t="s">
        <v>911</v>
      </c>
      <c r="C236" s="683"/>
      <c r="D236" s="683"/>
      <c r="E236" s="683"/>
      <c r="F236" s="683"/>
      <c r="G236" s="683" t="s">
        <v>912</v>
      </c>
      <c r="H236" s="444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  <c r="CE236" s="131"/>
      <c r="CF236" s="131"/>
      <c r="CG236" s="131"/>
      <c r="CH236" s="131"/>
      <c r="CI236" s="131"/>
      <c r="CJ236" s="131"/>
      <c r="CK236" s="131"/>
      <c r="CL236" s="131"/>
      <c r="CM236" s="131"/>
      <c r="CN236" s="131"/>
      <c r="CO236" s="131"/>
      <c r="CP236" s="131"/>
      <c r="CQ236" s="131"/>
      <c r="CR236" s="131"/>
      <c r="CS236" s="131"/>
      <c r="CT236" s="131"/>
      <c r="CU236" s="131"/>
      <c r="CV236" s="131"/>
      <c r="CW236" s="131"/>
      <c r="CX236" s="131"/>
      <c r="CY236" s="131"/>
      <c r="CZ236" s="131"/>
      <c r="DA236" s="131"/>
      <c r="DB236" s="131"/>
      <c r="DC236" s="131"/>
      <c r="DD236" s="131"/>
      <c r="DE236" s="131"/>
      <c r="DF236" s="131"/>
      <c r="DG236" s="131"/>
      <c r="DH236" s="131"/>
      <c r="DI236" s="131"/>
      <c r="DJ236" s="131"/>
      <c r="DK236" s="131"/>
      <c r="DL236" s="131"/>
    </row>
    <row r="237" spans="1:116" ht="30.75" customHeight="1">
      <c r="A237" s="445" t="s">
        <v>913</v>
      </c>
      <c r="B237" s="695" t="s">
        <v>914</v>
      </c>
      <c r="C237" s="695"/>
      <c r="D237" s="695"/>
      <c r="E237" s="695"/>
      <c r="F237" s="695"/>
      <c r="G237" s="683"/>
      <c r="H237" s="444">
        <v>1</v>
      </c>
      <c r="I237" s="329"/>
      <c r="J237" s="329"/>
      <c r="K237" s="329"/>
      <c r="L237" s="329"/>
      <c r="M237" s="329"/>
      <c r="N237" s="329"/>
      <c r="O237" s="329"/>
      <c r="P237" s="329"/>
      <c r="Q237" s="329"/>
      <c r="R237" s="329"/>
      <c r="S237" s="329"/>
      <c r="T237" s="329"/>
      <c r="U237" s="329"/>
      <c r="V237" s="329"/>
      <c r="W237" s="329"/>
      <c r="X237" s="329"/>
      <c r="Y237" s="329"/>
      <c r="Z237" s="329"/>
      <c r="AA237" s="329"/>
      <c r="AB237" s="329"/>
      <c r="AC237" s="329"/>
      <c r="AD237" s="329"/>
      <c r="AE237" s="329"/>
      <c r="AF237" s="329"/>
      <c r="AG237" s="329"/>
      <c r="AH237" s="329"/>
      <c r="AI237" s="329"/>
      <c r="AJ237" s="329"/>
      <c r="AK237" s="329"/>
      <c r="AL237" s="329"/>
      <c r="AM237" s="329"/>
      <c r="AN237" s="329"/>
      <c r="AO237" s="329"/>
      <c r="AP237" s="329"/>
      <c r="AQ237" s="329"/>
      <c r="AR237" s="329"/>
      <c r="AS237" s="329"/>
      <c r="AT237" s="329"/>
      <c r="AU237" s="329"/>
      <c r="AV237" s="329"/>
      <c r="AW237" s="329"/>
      <c r="AX237" s="329"/>
      <c r="AY237" s="329"/>
      <c r="AZ237" s="329"/>
      <c r="BA237" s="329"/>
      <c r="BB237" s="329"/>
      <c r="BC237" s="329"/>
      <c r="BD237" s="329"/>
      <c r="BE237" s="329"/>
      <c r="BF237" s="329"/>
      <c r="BG237" s="329"/>
      <c r="BH237" s="329"/>
      <c r="BI237" s="329"/>
      <c r="BJ237" s="329"/>
      <c r="BK237" s="329"/>
      <c r="BL237" s="329"/>
      <c r="BM237" s="329"/>
      <c r="BN237" s="329"/>
      <c r="BO237" s="329"/>
      <c r="BP237" s="329"/>
      <c r="BQ237" s="329"/>
      <c r="BR237" s="329"/>
      <c r="BS237" s="329"/>
      <c r="BT237" s="329"/>
      <c r="BU237" s="329"/>
      <c r="BV237" s="329"/>
      <c r="BW237" s="329"/>
      <c r="BX237" s="329"/>
      <c r="BY237" s="329"/>
      <c r="BZ237" s="329"/>
      <c r="CA237" s="329"/>
      <c r="CB237" s="329"/>
      <c r="CC237" s="329"/>
      <c r="CD237" s="329"/>
      <c r="CE237" s="329"/>
      <c r="CF237" s="329"/>
      <c r="CG237" s="329"/>
      <c r="CH237" s="329"/>
      <c r="CI237" s="329"/>
      <c r="CJ237" s="329"/>
      <c r="CK237" s="329"/>
      <c r="CL237" s="329"/>
      <c r="CM237" s="329"/>
      <c r="CN237" s="329"/>
      <c r="CO237" s="329"/>
      <c r="CP237" s="329"/>
      <c r="CQ237" s="329"/>
      <c r="CR237" s="329"/>
      <c r="CS237" s="329"/>
      <c r="CT237" s="329"/>
      <c r="CU237" s="329"/>
      <c r="CV237" s="329"/>
      <c r="CW237" s="329"/>
      <c r="CX237" s="329"/>
      <c r="CY237" s="329"/>
      <c r="CZ237" s="329"/>
      <c r="DA237" s="329"/>
      <c r="DB237" s="329"/>
      <c r="DC237" s="329"/>
      <c r="DD237" s="329"/>
      <c r="DE237" s="329"/>
      <c r="DF237" s="329"/>
      <c r="DG237" s="329"/>
      <c r="DH237" s="329"/>
      <c r="DI237" s="329"/>
      <c r="DJ237" s="329"/>
      <c r="DK237" s="329"/>
      <c r="DL237" s="329"/>
    </row>
    <row r="238" spans="1:116" ht="72" customHeight="1">
      <c r="A238" s="445" t="s">
        <v>915</v>
      </c>
      <c r="B238" s="695" t="s">
        <v>916</v>
      </c>
      <c r="C238" s="695"/>
      <c r="D238" s="695"/>
      <c r="E238" s="695"/>
      <c r="F238" s="695"/>
      <c r="G238" s="683"/>
      <c r="H238" s="444">
        <v>1</v>
      </c>
      <c r="I238" s="329"/>
      <c r="J238" s="329"/>
      <c r="K238" s="329"/>
      <c r="L238" s="329"/>
      <c r="M238" s="329"/>
      <c r="N238" s="329"/>
      <c r="O238" s="329"/>
      <c r="P238" s="329"/>
      <c r="Q238" s="329"/>
      <c r="R238" s="329"/>
      <c r="S238" s="329"/>
      <c r="T238" s="329"/>
      <c r="U238" s="329"/>
      <c r="V238" s="329"/>
      <c r="W238" s="329"/>
      <c r="X238" s="329"/>
      <c r="Y238" s="329"/>
      <c r="Z238" s="329"/>
      <c r="AA238" s="329"/>
      <c r="AB238" s="329"/>
      <c r="AC238" s="329"/>
      <c r="AD238" s="329"/>
      <c r="AE238" s="329"/>
      <c r="AF238" s="329"/>
      <c r="AG238" s="329"/>
      <c r="AH238" s="329"/>
      <c r="AI238" s="329"/>
      <c r="AJ238" s="329"/>
      <c r="AK238" s="329"/>
      <c r="AL238" s="329"/>
      <c r="AM238" s="329"/>
      <c r="AN238" s="329"/>
      <c r="AO238" s="329"/>
      <c r="AP238" s="329"/>
      <c r="AQ238" s="329"/>
      <c r="AR238" s="329"/>
      <c r="AS238" s="329"/>
      <c r="AT238" s="329"/>
      <c r="AU238" s="329"/>
      <c r="AV238" s="329"/>
      <c r="AW238" s="329"/>
      <c r="AX238" s="329"/>
      <c r="AY238" s="329"/>
      <c r="AZ238" s="329"/>
      <c r="BA238" s="329"/>
      <c r="BB238" s="329"/>
      <c r="BC238" s="329"/>
      <c r="BD238" s="329"/>
      <c r="BE238" s="329"/>
      <c r="BF238" s="329"/>
      <c r="BG238" s="329"/>
      <c r="BH238" s="329"/>
      <c r="BI238" s="329"/>
      <c r="BJ238" s="329"/>
      <c r="BK238" s="329"/>
      <c r="BL238" s="329"/>
      <c r="BM238" s="329"/>
      <c r="BN238" s="329"/>
      <c r="BO238" s="329"/>
      <c r="BP238" s="329"/>
      <c r="BQ238" s="329"/>
      <c r="BR238" s="329"/>
      <c r="BS238" s="329"/>
      <c r="BT238" s="329"/>
      <c r="BU238" s="329"/>
      <c r="BV238" s="329"/>
      <c r="BW238" s="329"/>
      <c r="BX238" s="329"/>
      <c r="BY238" s="329"/>
      <c r="BZ238" s="329"/>
      <c r="CA238" s="329"/>
      <c r="CB238" s="329"/>
      <c r="CC238" s="329"/>
      <c r="CD238" s="329"/>
      <c r="CE238" s="329"/>
      <c r="CF238" s="329"/>
      <c r="CG238" s="329"/>
      <c r="CH238" s="329"/>
      <c r="CI238" s="329"/>
      <c r="CJ238" s="329"/>
      <c r="CK238" s="329"/>
      <c r="CL238" s="329"/>
      <c r="CM238" s="329"/>
      <c r="CN238" s="329"/>
      <c r="CO238" s="329"/>
      <c r="CP238" s="329"/>
      <c r="CQ238" s="329"/>
      <c r="CR238" s="329"/>
      <c r="CS238" s="329"/>
      <c r="CT238" s="329"/>
      <c r="CU238" s="329"/>
      <c r="CV238" s="329"/>
      <c r="CW238" s="329"/>
      <c r="CX238" s="329"/>
      <c r="CY238" s="329"/>
      <c r="CZ238" s="329"/>
      <c r="DA238" s="329"/>
      <c r="DB238" s="329"/>
      <c r="DC238" s="329"/>
      <c r="DD238" s="329"/>
      <c r="DE238" s="329"/>
      <c r="DF238" s="329"/>
      <c r="DG238" s="329"/>
      <c r="DH238" s="329"/>
      <c r="DI238" s="329"/>
      <c r="DJ238" s="329"/>
      <c r="DK238" s="329"/>
      <c r="DL238" s="329"/>
    </row>
    <row r="239" spans="1:116" ht="95.25" customHeight="1">
      <c r="A239" s="445" t="s">
        <v>917</v>
      </c>
      <c r="B239" s="683" t="s">
        <v>918</v>
      </c>
      <c r="C239" s="683"/>
      <c r="D239" s="683"/>
      <c r="E239" s="683"/>
      <c r="F239" s="683"/>
      <c r="G239" s="327" t="s">
        <v>919</v>
      </c>
      <c r="H239" s="444">
        <v>1</v>
      </c>
      <c r="I239" s="329"/>
      <c r="J239" s="329"/>
      <c r="K239" s="329"/>
      <c r="L239" s="329"/>
      <c r="M239" s="329"/>
      <c r="N239" s="329"/>
      <c r="O239" s="329"/>
      <c r="P239" s="329"/>
      <c r="Q239" s="329"/>
      <c r="R239" s="329"/>
      <c r="S239" s="329"/>
      <c r="T239" s="329"/>
      <c r="U239" s="329"/>
      <c r="V239" s="329"/>
      <c r="W239" s="329"/>
      <c r="X239" s="329"/>
      <c r="Y239" s="329"/>
      <c r="Z239" s="329"/>
      <c r="AA239" s="329"/>
      <c r="AB239" s="329"/>
      <c r="AC239" s="329"/>
      <c r="AD239" s="329"/>
      <c r="AE239" s="329"/>
      <c r="AF239" s="329"/>
      <c r="AG239" s="329"/>
      <c r="AH239" s="329"/>
      <c r="AI239" s="329"/>
      <c r="AJ239" s="329"/>
      <c r="AK239" s="329"/>
      <c r="AL239" s="329"/>
      <c r="AM239" s="329"/>
      <c r="AN239" s="329"/>
      <c r="AO239" s="329"/>
      <c r="AP239" s="329"/>
      <c r="AQ239" s="329"/>
      <c r="AR239" s="329"/>
      <c r="AS239" s="329"/>
      <c r="AT239" s="329"/>
      <c r="AU239" s="329"/>
      <c r="AV239" s="329"/>
      <c r="AW239" s="329"/>
      <c r="AX239" s="329"/>
      <c r="AY239" s="329"/>
      <c r="AZ239" s="329"/>
      <c r="BA239" s="329"/>
      <c r="BB239" s="329"/>
      <c r="BC239" s="329"/>
      <c r="BD239" s="329"/>
      <c r="BE239" s="329"/>
      <c r="BF239" s="329"/>
      <c r="BG239" s="329"/>
      <c r="BH239" s="329"/>
      <c r="BI239" s="329"/>
      <c r="BJ239" s="329"/>
      <c r="BK239" s="329"/>
      <c r="BL239" s="329"/>
      <c r="BM239" s="329"/>
      <c r="BN239" s="329"/>
      <c r="BO239" s="329"/>
      <c r="BP239" s="329"/>
      <c r="BQ239" s="329"/>
      <c r="BR239" s="329"/>
      <c r="BS239" s="329"/>
      <c r="BT239" s="329"/>
      <c r="BU239" s="329"/>
      <c r="BV239" s="329"/>
      <c r="BW239" s="329"/>
      <c r="BX239" s="329"/>
      <c r="BY239" s="329"/>
      <c r="BZ239" s="329"/>
      <c r="CA239" s="329"/>
      <c r="CB239" s="329"/>
      <c r="CC239" s="329"/>
      <c r="CD239" s="329"/>
      <c r="CE239" s="329"/>
      <c r="CF239" s="329"/>
      <c r="CG239" s="329"/>
      <c r="CH239" s="329"/>
      <c r="CI239" s="329"/>
      <c r="CJ239" s="329"/>
      <c r="CK239" s="329"/>
      <c r="CL239" s="329"/>
      <c r="CM239" s="329"/>
      <c r="CN239" s="329"/>
      <c r="CO239" s="329"/>
      <c r="CP239" s="329"/>
      <c r="CQ239" s="329"/>
      <c r="CR239" s="329"/>
      <c r="CS239" s="329"/>
      <c r="CT239" s="329"/>
      <c r="CU239" s="329"/>
      <c r="CV239" s="329"/>
      <c r="CW239" s="329"/>
      <c r="CX239" s="329"/>
      <c r="CY239" s="329"/>
      <c r="CZ239" s="329"/>
      <c r="DA239" s="329"/>
      <c r="DB239" s="329"/>
      <c r="DC239" s="329"/>
      <c r="DD239" s="329"/>
      <c r="DE239" s="329"/>
      <c r="DF239" s="329"/>
      <c r="DG239" s="329"/>
      <c r="DH239" s="329"/>
      <c r="DI239" s="329"/>
      <c r="DJ239" s="329"/>
      <c r="DK239" s="329"/>
      <c r="DL239" s="329"/>
    </row>
    <row r="240" spans="1:116" ht="100.5" customHeight="1">
      <c r="A240" s="445" t="s">
        <v>920</v>
      </c>
      <c r="B240" s="683" t="s">
        <v>921</v>
      </c>
      <c r="C240" s="683"/>
      <c r="D240" s="683"/>
      <c r="E240" s="683"/>
      <c r="F240" s="683"/>
      <c r="G240" s="327" t="s">
        <v>922</v>
      </c>
      <c r="H240" s="444">
        <v>2</v>
      </c>
      <c r="I240" s="329"/>
      <c r="J240" s="329"/>
      <c r="K240" s="329"/>
      <c r="L240" s="329"/>
      <c r="M240" s="329"/>
      <c r="N240" s="329"/>
      <c r="O240" s="329"/>
      <c r="P240" s="329"/>
      <c r="Q240" s="329"/>
      <c r="R240" s="329"/>
      <c r="S240" s="329"/>
      <c r="T240" s="329"/>
      <c r="U240" s="329"/>
      <c r="V240" s="329"/>
      <c r="W240" s="329"/>
      <c r="X240" s="329"/>
      <c r="Y240" s="329"/>
      <c r="Z240" s="329"/>
      <c r="AA240" s="329"/>
      <c r="AB240" s="329"/>
      <c r="AC240" s="329"/>
      <c r="AD240" s="329"/>
      <c r="AE240" s="329"/>
      <c r="AF240" s="329"/>
      <c r="AG240" s="329"/>
      <c r="AH240" s="329"/>
      <c r="AI240" s="329"/>
      <c r="AJ240" s="329"/>
      <c r="AK240" s="329"/>
      <c r="AL240" s="329"/>
      <c r="AM240" s="329"/>
      <c r="AN240" s="329"/>
      <c r="AO240" s="329"/>
      <c r="AP240" s="329"/>
      <c r="AQ240" s="329"/>
      <c r="AR240" s="329"/>
      <c r="AS240" s="329"/>
      <c r="AT240" s="329"/>
      <c r="AU240" s="329"/>
      <c r="AV240" s="329"/>
      <c r="AW240" s="329"/>
      <c r="AX240" s="329"/>
      <c r="AY240" s="329"/>
      <c r="AZ240" s="329"/>
      <c r="BA240" s="329"/>
      <c r="BB240" s="329"/>
      <c r="BC240" s="329"/>
      <c r="BD240" s="329"/>
      <c r="BE240" s="329"/>
      <c r="BF240" s="329"/>
      <c r="BG240" s="329"/>
      <c r="BH240" s="329"/>
      <c r="BI240" s="329"/>
      <c r="BJ240" s="329"/>
      <c r="BK240" s="329"/>
      <c r="BL240" s="329"/>
      <c r="BM240" s="329"/>
      <c r="BN240" s="329"/>
      <c r="BO240" s="329"/>
      <c r="BP240" s="329"/>
      <c r="BQ240" s="329"/>
      <c r="BR240" s="329"/>
      <c r="BS240" s="329"/>
      <c r="BT240" s="329"/>
      <c r="BU240" s="329"/>
      <c r="BV240" s="329"/>
      <c r="BW240" s="329"/>
      <c r="BX240" s="329"/>
      <c r="BY240" s="329"/>
      <c r="BZ240" s="329"/>
      <c r="CA240" s="329"/>
      <c r="CB240" s="329"/>
      <c r="CC240" s="329"/>
      <c r="CD240" s="329"/>
      <c r="CE240" s="329"/>
      <c r="CF240" s="329"/>
      <c r="CG240" s="329"/>
      <c r="CH240" s="329"/>
      <c r="CI240" s="329"/>
      <c r="CJ240" s="329"/>
      <c r="CK240" s="329"/>
      <c r="CL240" s="329"/>
      <c r="CM240" s="329"/>
      <c r="CN240" s="329"/>
      <c r="CO240" s="329"/>
      <c r="CP240" s="329"/>
      <c r="CQ240" s="329"/>
      <c r="CR240" s="329"/>
      <c r="CS240" s="329"/>
      <c r="CT240" s="329"/>
      <c r="CU240" s="329"/>
      <c r="CV240" s="329"/>
      <c r="CW240" s="329"/>
      <c r="CX240" s="329"/>
      <c r="CY240" s="329"/>
      <c r="CZ240" s="329"/>
      <c r="DA240" s="329"/>
      <c r="DB240" s="329"/>
      <c r="DC240" s="329"/>
      <c r="DD240" s="329"/>
      <c r="DE240" s="329"/>
      <c r="DF240" s="329"/>
      <c r="DG240" s="329"/>
      <c r="DH240" s="329"/>
      <c r="DI240" s="329"/>
      <c r="DJ240" s="329"/>
      <c r="DK240" s="329"/>
      <c r="DL240" s="329"/>
    </row>
  </sheetData>
  <mergeCells count="680">
    <mergeCell ref="DI1:DL1"/>
    <mergeCell ref="B3:F3"/>
    <mergeCell ref="A4:B4"/>
    <mergeCell ref="BY1:CB1"/>
    <mergeCell ref="CC1:CF1"/>
    <mergeCell ref="CG1:CJ1"/>
    <mergeCell ref="CK1:CN1"/>
    <mergeCell ref="CO1:CR1"/>
    <mergeCell ref="CS1:CV1"/>
    <mergeCell ref="BA1:BD1"/>
    <mergeCell ref="BE1:BH1"/>
    <mergeCell ref="BI1:BL1"/>
    <mergeCell ref="BM1:BP1"/>
    <mergeCell ref="BQ1:BT1"/>
    <mergeCell ref="BU1:BX1"/>
    <mergeCell ref="AC1:AF1"/>
    <mergeCell ref="AG1:AJ1"/>
    <mergeCell ref="AK1:AN1"/>
    <mergeCell ref="AO1:AR1"/>
    <mergeCell ref="AS1:AV1"/>
    <mergeCell ref="AW1:AZ1"/>
    <mergeCell ref="A1:H2"/>
    <mergeCell ref="I1:L1"/>
    <mergeCell ref="M1:P1"/>
    <mergeCell ref="A5:H5"/>
    <mergeCell ref="A6:G6"/>
    <mergeCell ref="A7:F7"/>
    <mergeCell ref="A8:H8"/>
    <mergeCell ref="B10:F10"/>
    <mergeCell ref="B11:F11"/>
    <mergeCell ref="CW1:CZ1"/>
    <mergeCell ref="DA1:DD1"/>
    <mergeCell ref="DE1:DH1"/>
    <mergeCell ref="Q1:T1"/>
    <mergeCell ref="U1:X1"/>
    <mergeCell ref="Y1:AB1"/>
    <mergeCell ref="B18:F18"/>
    <mergeCell ref="B19:F19"/>
    <mergeCell ref="B20:F20"/>
    <mergeCell ref="B21:F21"/>
    <mergeCell ref="B22:F22"/>
    <mergeCell ref="A23:H23"/>
    <mergeCell ref="B12:F12"/>
    <mergeCell ref="B13:F13"/>
    <mergeCell ref="B14:F14"/>
    <mergeCell ref="B15:F15"/>
    <mergeCell ref="B16:F16"/>
    <mergeCell ref="B17:F17"/>
    <mergeCell ref="A37:A44"/>
    <mergeCell ref="B39:F39"/>
    <mergeCell ref="G39:G41"/>
    <mergeCell ref="G42:G44"/>
    <mergeCell ref="B43:F43"/>
    <mergeCell ref="B44:F44"/>
    <mergeCell ref="B25:F25"/>
    <mergeCell ref="B26:F26"/>
    <mergeCell ref="B27:F27"/>
    <mergeCell ref="G27:G34"/>
    <mergeCell ref="B28:F28"/>
    <mergeCell ref="B29:F29"/>
    <mergeCell ref="B30:F30"/>
    <mergeCell ref="B31:F31"/>
    <mergeCell ref="B32:F32"/>
    <mergeCell ref="B33:F33"/>
    <mergeCell ref="B45:F45"/>
    <mergeCell ref="B46:F46"/>
    <mergeCell ref="B47:F47"/>
    <mergeCell ref="B48:F48"/>
    <mergeCell ref="B49:F49"/>
    <mergeCell ref="B50:F50"/>
    <mergeCell ref="B34:F34"/>
    <mergeCell ref="B35:F35"/>
    <mergeCell ref="B36:F36"/>
    <mergeCell ref="A61:A67"/>
    <mergeCell ref="B61:F61"/>
    <mergeCell ref="B62:F62"/>
    <mergeCell ref="B63:F63"/>
    <mergeCell ref="B64:F64"/>
    <mergeCell ref="B65:F65"/>
    <mergeCell ref="B66:F66"/>
    <mergeCell ref="B67:F67"/>
    <mergeCell ref="A51:A60"/>
    <mergeCell ref="B51:F51"/>
    <mergeCell ref="B52:F52"/>
    <mergeCell ref="B53:F53"/>
    <mergeCell ref="B54:F54"/>
    <mergeCell ref="B56:F56"/>
    <mergeCell ref="B57:F57"/>
    <mergeCell ref="B58:F58"/>
    <mergeCell ref="B59:F59"/>
    <mergeCell ref="A73:H73"/>
    <mergeCell ref="A75:F75"/>
    <mergeCell ref="B76:F76"/>
    <mergeCell ref="B77:F77"/>
    <mergeCell ref="B78:F78"/>
    <mergeCell ref="I78:I79"/>
    <mergeCell ref="A68:A72"/>
    <mergeCell ref="B68:F68"/>
    <mergeCell ref="B69:F69"/>
    <mergeCell ref="B70:F70"/>
    <mergeCell ref="B71:F71"/>
    <mergeCell ref="B72:F72"/>
    <mergeCell ref="P78:P79"/>
    <mergeCell ref="Q78:Q79"/>
    <mergeCell ref="R78:R79"/>
    <mergeCell ref="S78:S79"/>
    <mergeCell ref="T78:T79"/>
    <mergeCell ref="U78:U79"/>
    <mergeCell ref="J78:J79"/>
    <mergeCell ref="K78:K79"/>
    <mergeCell ref="L78:L79"/>
    <mergeCell ref="M78:M79"/>
    <mergeCell ref="N78:N79"/>
    <mergeCell ref="O78:O79"/>
    <mergeCell ref="AB78:AB79"/>
    <mergeCell ref="AC78:AC79"/>
    <mergeCell ref="AD78:AD79"/>
    <mergeCell ref="AE78:AE79"/>
    <mergeCell ref="AF78:AF79"/>
    <mergeCell ref="AG78:AG79"/>
    <mergeCell ref="V78:V79"/>
    <mergeCell ref="W78:W79"/>
    <mergeCell ref="X78:X79"/>
    <mergeCell ref="Y78:Y79"/>
    <mergeCell ref="Z78:Z79"/>
    <mergeCell ref="AA78:AA79"/>
    <mergeCell ref="AN78:AN79"/>
    <mergeCell ref="AO78:AO79"/>
    <mergeCell ref="AP78:AP79"/>
    <mergeCell ref="AQ78:AQ79"/>
    <mergeCell ref="AR78:AR79"/>
    <mergeCell ref="AS78:AS79"/>
    <mergeCell ref="AH78:AH79"/>
    <mergeCell ref="AI78:AI79"/>
    <mergeCell ref="AJ78:AJ79"/>
    <mergeCell ref="AK78:AK79"/>
    <mergeCell ref="AL78:AL79"/>
    <mergeCell ref="AM78:AM79"/>
    <mergeCell ref="AZ78:AZ79"/>
    <mergeCell ref="BA78:BA79"/>
    <mergeCell ref="BB78:BB79"/>
    <mergeCell ref="BC78:BC79"/>
    <mergeCell ref="BD78:BD79"/>
    <mergeCell ref="BE78:BE79"/>
    <mergeCell ref="AT78:AT79"/>
    <mergeCell ref="AU78:AU79"/>
    <mergeCell ref="AV78:AV79"/>
    <mergeCell ref="AW78:AW79"/>
    <mergeCell ref="AX78:AX79"/>
    <mergeCell ref="AY78:AY79"/>
    <mergeCell ref="BL78:BL79"/>
    <mergeCell ref="BM78:BM79"/>
    <mergeCell ref="BN78:BN79"/>
    <mergeCell ref="BO78:BO79"/>
    <mergeCell ref="BP78:BP79"/>
    <mergeCell ref="BQ78:BQ79"/>
    <mergeCell ref="BF78:BF79"/>
    <mergeCell ref="BG78:BG79"/>
    <mergeCell ref="BH78:BH79"/>
    <mergeCell ref="BI78:BI79"/>
    <mergeCell ref="BJ78:BJ79"/>
    <mergeCell ref="BK78:BK79"/>
    <mergeCell ref="BX78:BX79"/>
    <mergeCell ref="BY78:BY79"/>
    <mergeCell ref="BZ78:BZ79"/>
    <mergeCell ref="CA78:CA79"/>
    <mergeCell ref="CB78:CB79"/>
    <mergeCell ref="CC78:CC79"/>
    <mergeCell ref="BR78:BR79"/>
    <mergeCell ref="BS78:BS79"/>
    <mergeCell ref="BT78:BT79"/>
    <mergeCell ref="BU78:BU79"/>
    <mergeCell ref="BV78:BV79"/>
    <mergeCell ref="BW78:BW79"/>
    <mergeCell ref="CJ78:CJ79"/>
    <mergeCell ref="CK78:CK79"/>
    <mergeCell ref="CL78:CL79"/>
    <mergeCell ref="CM78:CM79"/>
    <mergeCell ref="CN78:CN79"/>
    <mergeCell ref="CO78:CO79"/>
    <mergeCell ref="CD78:CD79"/>
    <mergeCell ref="CE78:CE79"/>
    <mergeCell ref="CF78:CF79"/>
    <mergeCell ref="CG78:CG79"/>
    <mergeCell ref="CH78:CH79"/>
    <mergeCell ref="CI78:CI79"/>
    <mergeCell ref="DH78:DH79"/>
    <mergeCell ref="DI78:DI79"/>
    <mergeCell ref="DJ78:DJ79"/>
    <mergeCell ref="DK78:DK79"/>
    <mergeCell ref="DL78:DL79"/>
    <mergeCell ref="B79:F79"/>
    <mergeCell ref="DB78:DB79"/>
    <mergeCell ref="DC78:DC79"/>
    <mergeCell ref="DD78:DD79"/>
    <mergeCell ref="DE78:DE79"/>
    <mergeCell ref="DF78:DF79"/>
    <mergeCell ref="DG78:DG79"/>
    <mergeCell ref="CV78:CV79"/>
    <mergeCell ref="CW78:CW79"/>
    <mergeCell ref="CX78:CX79"/>
    <mergeCell ref="CY78:CY79"/>
    <mergeCell ref="CZ78:CZ79"/>
    <mergeCell ref="DA78:DA79"/>
    <mergeCell ref="CP78:CP79"/>
    <mergeCell ref="CQ78:CQ79"/>
    <mergeCell ref="CR78:CR79"/>
    <mergeCell ref="CS78:CS79"/>
    <mergeCell ref="CT78:CT79"/>
    <mergeCell ref="CU78:CU79"/>
    <mergeCell ref="M81:M82"/>
    <mergeCell ref="N81:N82"/>
    <mergeCell ref="O81:O82"/>
    <mergeCell ref="P81:P82"/>
    <mergeCell ref="Q81:Q82"/>
    <mergeCell ref="R81:R82"/>
    <mergeCell ref="B80:F80"/>
    <mergeCell ref="B81:F81"/>
    <mergeCell ref="I81:I82"/>
    <mergeCell ref="J81:J82"/>
    <mergeCell ref="K81:K82"/>
    <mergeCell ref="L81:L82"/>
    <mergeCell ref="Y81:Y82"/>
    <mergeCell ref="Z81:Z82"/>
    <mergeCell ref="AA81:AA82"/>
    <mergeCell ref="AB81:AB82"/>
    <mergeCell ref="AC81:AC82"/>
    <mergeCell ref="AD81:AD82"/>
    <mergeCell ref="S81:S82"/>
    <mergeCell ref="T81:T82"/>
    <mergeCell ref="U81:U82"/>
    <mergeCell ref="V81:V82"/>
    <mergeCell ref="W81:W82"/>
    <mergeCell ref="X81:X82"/>
    <mergeCell ref="AK81:AK82"/>
    <mergeCell ref="AL81:AL82"/>
    <mergeCell ref="AM81:AM82"/>
    <mergeCell ref="AN81:AN82"/>
    <mergeCell ref="AO81:AO82"/>
    <mergeCell ref="AP81:AP82"/>
    <mergeCell ref="AE81:AE82"/>
    <mergeCell ref="AF81:AF82"/>
    <mergeCell ref="AG81:AG82"/>
    <mergeCell ref="AH81:AH82"/>
    <mergeCell ref="AI81:AI82"/>
    <mergeCell ref="AJ81:AJ82"/>
    <mergeCell ref="AW81:AW82"/>
    <mergeCell ref="AX81:AX82"/>
    <mergeCell ref="AY81:AY82"/>
    <mergeCell ref="AZ81:AZ82"/>
    <mergeCell ref="BA81:BA82"/>
    <mergeCell ref="BB81:BB82"/>
    <mergeCell ref="AQ81:AQ82"/>
    <mergeCell ref="AR81:AR82"/>
    <mergeCell ref="AS81:AS82"/>
    <mergeCell ref="AT81:AT82"/>
    <mergeCell ref="AU81:AU82"/>
    <mergeCell ref="AV81:AV82"/>
    <mergeCell ref="BI81:BI82"/>
    <mergeCell ref="BJ81:BJ82"/>
    <mergeCell ref="BK81:BK82"/>
    <mergeCell ref="BL81:BL82"/>
    <mergeCell ref="BM81:BM82"/>
    <mergeCell ref="BN81:BN82"/>
    <mergeCell ref="BC81:BC82"/>
    <mergeCell ref="BD81:BD82"/>
    <mergeCell ref="BE81:BE82"/>
    <mergeCell ref="BF81:BF82"/>
    <mergeCell ref="BG81:BG82"/>
    <mergeCell ref="BH81:BH82"/>
    <mergeCell ref="BU81:BU82"/>
    <mergeCell ref="BV81:BV82"/>
    <mergeCell ref="BW81:BW82"/>
    <mergeCell ref="BX81:BX82"/>
    <mergeCell ref="BY81:BY82"/>
    <mergeCell ref="BZ81:BZ82"/>
    <mergeCell ref="BO81:BO82"/>
    <mergeCell ref="BP81:BP82"/>
    <mergeCell ref="BQ81:BQ82"/>
    <mergeCell ref="BR81:BR82"/>
    <mergeCell ref="BS81:BS82"/>
    <mergeCell ref="BT81:BT82"/>
    <mergeCell ref="CG81:CG82"/>
    <mergeCell ref="CH81:CH82"/>
    <mergeCell ref="CI81:CI82"/>
    <mergeCell ref="CJ81:CJ82"/>
    <mergeCell ref="CK81:CK82"/>
    <mergeCell ref="CL81:CL82"/>
    <mergeCell ref="CA81:CA82"/>
    <mergeCell ref="CB81:CB82"/>
    <mergeCell ref="CC81:CC82"/>
    <mergeCell ref="CD81:CD82"/>
    <mergeCell ref="CE81:CE82"/>
    <mergeCell ref="CF81:CF82"/>
    <mergeCell ref="CU81:CU82"/>
    <mergeCell ref="CV81:CV82"/>
    <mergeCell ref="CW81:CW82"/>
    <mergeCell ref="CX81:CX82"/>
    <mergeCell ref="CM81:CM82"/>
    <mergeCell ref="CN81:CN82"/>
    <mergeCell ref="CO81:CO82"/>
    <mergeCell ref="CP81:CP82"/>
    <mergeCell ref="CQ81:CQ82"/>
    <mergeCell ref="CR81:CR82"/>
    <mergeCell ref="DK81:DK82"/>
    <mergeCell ref="DL81:DL82"/>
    <mergeCell ref="B82:F82"/>
    <mergeCell ref="A84:F84"/>
    <mergeCell ref="B85:F85"/>
    <mergeCell ref="G85:G87"/>
    <mergeCell ref="I85:I87"/>
    <mergeCell ref="J85:J87"/>
    <mergeCell ref="K85:K87"/>
    <mergeCell ref="L85:L87"/>
    <mergeCell ref="DE81:DE82"/>
    <mergeCell ref="DF81:DF82"/>
    <mergeCell ref="DG81:DG82"/>
    <mergeCell ref="DH81:DH82"/>
    <mergeCell ref="DI81:DI82"/>
    <mergeCell ref="DJ81:DJ82"/>
    <mergeCell ref="CY81:CY82"/>
    <mergeCell ref="CZ81:CZ82"/>
    <mergeCell ref="DA81:DA82"/>
    <mergeCell ref="DB81:DB82"/>
    <mergeCell ref="DC81:DC82"/>
    <mergeCell ref="DD81:DD82"/>
    <mergeCell ref="CS81:CS82"/>
    <mergeCell ref="CT81:CT82"/>
    <mergeCell ref="S85:S87"/>
    <mergeCell ref="T85:T87"/>
    <mergeCell ref="U85:U87"/>
    <mergeCell ref="V85:V87"/>
    <mergeCell ref="W85:W87"/>
    <mergeCell ref="X85:X87"/>
    <mergeCell ref="M85:M87"/>
    <mergeCell ref="N85:N87"/>
    <mergeCell ref="O85:O87"/>
    <mergeCell ref="P85:P87"/>
    <mergeCell ref="Q85:Q87"/>
    <mergeCell ref="R85:R87"/>
    <mergeCell ref="AE85:AE87"/>
    <mergeCell ref="AF85:AF87"/>
    <mergeCell ref="AG85:AG87"/>
    <mergeCell ref="AH85:AH87"/>
    <mergeCell ref="AI85:AI87"/>
    <mergeCell ref="AJ85:AJ87"/>
    <mergeCell ref="Y85:Y87"/>
    <mergeCell ref="Z85:Z87"/>
    <mergeCell ref="AA85:AA87"/>
    <mergeCell ref="AB85:AB87"/>
    <mergeCell ref="AC85:AC87"/>
    <mergeCell ref="AD85:AD87"/>
    <mergeCell ref="AQ85:AQ87"/>
    <mergeCell ref="AR85:AR87"/>
    <mergeCell ref="AS85:AS87"/>
    <mergeCell ref="AT85:AT87"/>
    <mergeCell ref="AU85:AU87"/>
    <mergeCell ref="AV85:AV87"/>
    <mergeCell ref="AK85:AK87"/>
    <mergeCell ref="AL85:AL87"/>
    <mergeCell ref="AM85:AM87"/>
    <mergeCell ref="AN85:AN87"/>
    <mergeCell ref="AO85:AO87"/>
    <mergeCell ref="AP85:AP87"/>
    <mergeCell ref="BC85:BC87"/>
    <mergeCell ref="BD85:BD87"/>
    <mergeCell ref="BE85:BE87"/>
    <mergeCell ref="BF85:BF87"/>
    <mergeCell ref="BG85:BG87"/>
    <mergeCell ref="BH85:BH87"/>
    <mergeCell ref="AW85:AW87"/>
    <mergeCell ref="AX85:AX87"/>
    <mergeCell ref="AY85:AY87"/>
    <mergeCell ref="AZ85:AZ87"/>
    <mergeCell ref="BA85:BA87"/>
    <mergeCell ref="BB85:BB87"/>
    <mergeCell ref="BO85:BO87"/>
    <mergeCell ref="BP85:BP87"/>
    <mergeCell ref="BQ85:BQ87"/>
    <mergeCell ref="BR85:BR87"/>
    <mergeCell ref="BS85:BS87"/>
    <mergeCell ref="BT85:BT87"/>
    <mergeCell ref="BI85:BI87"/>
    <mergeCell ref="BJ85:BJ87"/>
    <mergeCell ref="BK85:BK87"/>
    <mergeCell ref="BL85:BL87"/>
    <mergeCell ref="BM85:BM87"/>
    <mergeCell ref="BN85:BN87"/>
    <mergeCell ref="CA85:CA87"/>
    <mergeCell ref="CB85:CB87"/>
    <mergeCell ref="CC85:CC87"/>
    <mergeCell ref="CD85:CD87"/>
    <mergeCell ref="CE85:CE87"/>
    <mergeCell ref="CF85:CF87"/>
    <mergeCell ref="BU85:BU87"/>
    <mergeCell ref="BV85:BV87"/>
    <mergeCell ref="BW85:BW87"/>
    <mergeCell ref="BX85:BX87"/>
    <mergeCell ref="BY85:BY87"/>
    <mergeCell ref="BZ85:BZ87"/>
    <mergeCell ref="CM85:CM87"/>
    <mergeCell ref="CN85:CN87"/>
    <mergeCell ref="CO85:CO87"/>
    <mergeCell ref="CP85:CP87"/>
    <mergeCell ref="CQ85:CQ87"/>
    <mergeCell ref="CR85:CR87"/>
    <mergeCell ref="CG85:CG87"/>
    <mergeCell ref="CH85:CH87"/>
    <mergeCell ref="CI85:CI87"/>
    <mergeCell ref="CJ85:CJ87"/>
    <mergeCell ref="CK85:CK87"/>
    <mergeCell ref="CL85:CL87"/>
    <mergeCell ref="DK85:DK87"/>
    <mergeCell ref="DL85:DL87"/>
    <mergeCell ref="B86:F86"/>
    <mergeCell ref="B87:F87"/>
    <mergeCell ref="B88:F88"/>
    <mergeCell ref="B89:F89"/>
    <mergeCell ref="DE85:DE87"/>
    <mergeCell ref="DF85:DF87"/>
    <mergeCell ref="DG85:DG87"/>
    <mergeCell ref="DH85:DH87"/>
    <mergeCell ref="DI85:DI87"/>
    <mergeCell ref="DJ85:DJ87"/>
    <mergeCell ref="CY85:CY87"/>
    <mergeCell ref="CZ85:CZ87"/>
    <mergeCell ref="DA85:DA87"/>
    <mergeCell ref="DB85:DB87"/>
    <mergeCell ref="DC85:DC87"/>
    <mergeCell ref="DD85:DD87"/>
    <mergeCell ref="CS85:CS87"/>
    <mergeCell ref="CT85:CT87"/>
    <mergeCell ref="CU85:CU87"/>
    <mergeCell ref="CV85:CV87"/>
    <mergeCell ref="CW85:CW87"/>
    <mergeCell ref="CX85:CX87"/>
    <mergeCell ref="C98:F99"/>
    <mergeCell ref="G98:G99"/>
    <mergeCell ref="A100:H100"/>
    <mergeCell ref="B102:F102"/>
    <mergeCell ref="C103:F109"/>
    <mergeCell ref="G103:G109"/>
    <mergeCell ref="B90:F90"/>
    <mergeCell ref="B91:F91"/>
    <mergeCell ref="B92:F92"/>
    <mergeCell ref="A93:H93"/>
    <mergeCell ref="A94:F94"/>
    <mergeCell ref="B97:F97"/>
    <mergeCell ref="B121:F121"/>
    <mergeCell ref="B124:F124"/>
    <mergeCell ref="A125:H125"/>
    <mergeCell ref="B127:F127"/>
    <mergeCell ref="A128:A129"/>
    <mergeCell ref="B128:F128"/>
    <mergeCell ref="G128:G129"/>
    <mergeCell ref="A110:H110"/>
    <mergeCell ref="A111:F111"/>
    <mergeCell ref="B112:F112"/>
    <mergeCell ref="C113:F115"/>
    <mergeCell ref="A116:H116"/>
    <mergeCell ref="A118:F118"/>
    <mergeCell ref="B134:F134"/>
    <mergeCell ref="A135:A136"/>
    <mergeCell ref="B135:F135"/>
    <mergeCell ref="G135:G136"/>
    <mergeCell ref="A137:A138"/>
    <mergeCell ref="B137:F137"/>
    <mergeCell ref="G137:G138"/>
    <mergeCell ref="A130:A131"/>
    <mergeCell ref="B130:F130"/>
    <mergeCell ref="G130:G131"/>
    <mergeCell ref="A132:A133"/>
    <mergeCell ref="B132:F132"/>
    <mergeCell ref="G132:G133"/>
    <mergeCell ref="B144:F144"/>
    <mergeCell ref="G144:G145"/>
    <mergeCell ref="B146:F146"/>
    <mergeCell ref="A147:A148"/>
    <mergeCell ref="B147:F147"/>
    <mergeCell ref="G147:G148"/>
    <mergeCell ref="A139:A143"/>
    <mergeCell ref="B139:F139"/>
    <mergeCell ref="B140:C140"/>
    <mergeCell ref="D140:E140"/>
    <mergeCell ref="G140:G141"/>
    <mergeCell ref="B142:F142"/>
    <mergeCell ref="G142:G143"/>
    <mergeCell ref="A153:A154"/>
    <mergeCell ref="B153:F153"/>
    <mergeCell ref="G153:G154"/>
    <mergeCell ref="A155:A156"/>
    <mergeCell ref="B155:F155"/>
    <mergeCell ref="G155:G156"/>
    <mergeCell ref="A149:A150"/>
    <mergeCell ref="B149:F149"/>
    <mergeCell ref="G149:G150"/>
    <mergeCell ref="A151:A152"/>
    <mergeCell ref="B151:F151"/>
    <mergeCell ref="G151:G152"/>
    <mergeCell ref="B174:F174"/>
    <mergeCell ref="B175:F175"/>
    <mergeCell ref="B177:F177"/>
    <mergeCell ref="B179:F179"/>
    <mergeCell ref="B181:F181"/>
    <mergeCell ref="B182:F182"/>
    <mergeCell ref="B159:F159"/>
    <mergeCell ref="A160:A189"/>
    <mergeCell ref="B160:F160"/>
    <mergeCell ref="B161:F161"/>
    <mergeCell ref="B162:F162"/>
    <mergeCell ref="B164:F164"/>
    <mergeCell ref="B166:F166"/>
    <mergeCell ref="B168:F168"/>
    <mergeCell ref="B170:F170"/>
    <mergeCell ref="B172:F172"/>
    <mergeCell ref="A198:A224"/>
    <mergeCell ref="B198:F198"/>
    <mergeCell ref="B199:F199"/>
    <mergeCell ref="B200:F200"/>
    <mergeCell ref="B201:F201"/>
    <mergeCell ref="B202:F202"/>
    <mergeCell ref="B184:F184"/>
    <mergeCell ref="B186:F186"/>
    <mergeCell ref="B187:F187"/>
    <mergeCell ref="B189:F189"/>
    <mergeCell ref="A191:A197"/>
    <mergeCell ref="B191:F191"/>
    <mergeCell ref="B192:F192"/>
    <mergeCell ref="B203:F203"/>
    <mergeCell ref="B204:F204"/>
    <mergeCell ref="B205:F205"/>
    <mergeCell ref="B206:F206"/>
    <mergeCell ref="B207:F207"/>
    <mergeCell ref="B208:F208"/>
    <mergeCell ref="G192:G193"/>
    <mergeCell ref="B193:E193"/>
    <mergeCell ref="G194:G195"/>
    <mergeCell ref="G196:G197"/>
    <mergeCell ref="H214:H220"/>
    <mergeCell ref="I214:I220"/>
    <mergeCell ref="J214:J220"/>
    <mergeCell ref="K214:K220"/>
    <mergeCell ref="L214:L220"/>
    <mergeCell ref="M214:M220"/>
    <mergeCell ref="B209:F209"/>
    <mergeCell ref="B210:F210"/>
    <mergeCell ref="B211:F211"/>
    <mergeCell ref="B212:F212"/>
    <mergeCell ref="B213:F213"/>
    <mergeCell ref="B214:F214"/>
    <mergeCell ref="T214:T220"/>
    <mergeCell ref="U214:U220"/>
    <mergeCell ref="V214:V220"/>
    <mergeCell ref="W214:W220"/>
    <mergeCell ref="X214:X220"/>
    <mergeCell ref="Y214:Y220"/>
    <mergeCell ref="N214:N220"/>
    <mergeCell ref="O214:O220"/>
    <mergeCell ref="P214:P220"/>
    <mergeCell ref="Q214:Q220"/>
    <mergeCell ref="R214:R220"/>
    <mergeCell ref="S214:S220"/>
    <mergeCell ref="AF214:AF220"/>
    <mergeCell ref="AG214:AG220"/>
    <mergeCell ref="AH214:AH220"/>
    <mergeCell ref="AI214:AI220"/>
    <mergeCell ref="AJ214:AJ220"/>
    <mergeCell ref="AK214:AK220"/>
    <mergeCell ref="Z214:Z220"/>
    <mergeCell ref="AA214:AA220"/>
    <mergeCell ref="AB214:AB220"/>
    <mergeCell ref="AC214:AC220"/>
    <mergeCell ref="AD214:AD220"/>
    <mergeCell ref="AE214:AE220"/>
    <mergeCell ref="AR214:AR220"/>
    <mergeCell ref="AS214:AS220"/>
    <mergeCell ref="AT214:AT220"/>
    <mergeCell ref="AU214:AU220"/>
    <mergeCell ref="AV214:AV220"/>
    <mergeCell ref="AW214:AW220"/>
    <mergeCell ref="AL214:AL220"/>
    <mergeCell ref="AM214:AM220"/>
    <mergeCell ref="AN214:AN220"/>
    <mergeCell ref="AO214:AO220"/>
    <mergeCell ref="AP214:AP220"/>
    <mergeCell ref="AQ214:AQ220"/>
    <mergeCell ref="BD214:BD220"/>
    <mergeCell ref="BE214:BE220"/>
    <mergeCell ref="BF214:BF220"/>
    <mergeCell ref="BG214:BG220"/>
    <mergeCell ref="BH214:BH220"/>
    <mergeCell ref="BI214:BI220"/>
    <mergeCell ref="AX214:AX220"/>
    <mergeCell ref="AY214:AY220"/>
    <mergeCell ref="AZ214:AZ220"/>
    <mergeCell ref="BA214:BA220"/>
    <mergeCell ref="BB214:BB220"/>
    <mergeCell ref="BC214:BC220"/>
    <mergeCell ref="BP214:BP220"/>
    <mergeCell ref="BQ214:BQ220"/>
    <mergeCell ref="BR214:BR220"/>
    <mergeCell ref="BS214:BS220"/>
    <mergeCell ref="BT214:BT220"/>
    <mergeCell ref="BU214:BU220"/>
    <mergeCell ref="BJ214:BJ220"/>
    <mergeCell ref="BK214:BK220"/>
    <mergeCell ref="BL214:BL220"/>
    <mergeCell ref="BM214:BM220"/>
    <mergeCell ref="BN214:BN220"/>
    <mergeCell ref="BO214:BO220"/>
    <mergeCell ref="CB214:CB220"/>
    <mergeCell ref="CC214:CC220"/>
    <mergeCell ref="CD214:CD220"/>
    <mergeCell ref="CE214:CE220"/>
    <mergeCell ref="CF214:CF220"/>
    <mergeCell ref="CG214:CG220"/>
    <mergeCell ref="BV214:BV220"/>
    <mergeCell ref="BW214:BW220"/>
    <mergeCell ref="BX214:BX220"/>
    <mergeCell ref="BY214:BY220"/>
    <mergeCell ref="BZ214:BZ220"/>
    <mergeCell ref="CA214:CA220"/>
    <mergeCell ref="CY214:CY220"/>
    <mergeCell ref="CN214:CN220"/>
    <mergeCell ref="CO214:CO220"/>
    <mergeCell ref="CP214:CP220"/>
    <mergeCell ref="CQ214:CQ220"/>
    <mergeCell ref="CR214:CR220"/>
    <mergeCell ref="CS214:CS220"/>
    <mergeCell ref="CH214:CH220"/>
    <mergeCell ref="CI214:CI220"/>
    <mergeCell ref="CJ214:CJ220"/>
    <mergeCell ref="CK214:CK220"/>
    <mergeCell ref="CL214:CL220"/>
    <mergeCell ref="CM214:CM220"/>
    <mergeCell ref="DL214:DL220"/>
    <mergeCell ref="B215:F215"/>
    <mergeCell ref="G215:G219"/>
    <mergeCell ref="B216:F216"/>
    <mergeCell ref="B217:F217"/>
    <mergeCell ref="B218:F218"/>
    <mergeCell ref="B219:F219"/>
    <mergeCell ref="DF214:DF220"/>
    <mergeCell ref="DG214:DG220"/>
    <mergeCell ref="DH214:DH220"/>
    <mergeCell ref="DI214:DI220"/>
    <mergeCell ref="DJ214:DJ220"/>
    <mergeCell ref="DK214:DK220"/>
    <mergeCell ref="CZ214:CZ220"/>
    <mergeCell ref="DA214:DA220"/>
    <mergeCell ref="DB214:DB220"/>
    <mergeCell ref="DC214:DC220"/>
    <mergeCell ref="DD214:DD220"/>
    <mergeCell ref="DE214:DE220"/>
    <mergeCell ref="CT214:CT220"/>
    <mergeCell ref="CU214:CU220"/>
    <mergeCell ref="CV214:CV220"/>
    <mergeCell ref="CW214:CW220"/>
    <mergeCell ref="CX214:CX220"/>
    <mergeCell ref="A225:A226"/>
    <mergeCell ref="B225:F225"/>
    <mergeCell ref="G225:G226"/>
    <mergeCell ref="B226:F226"/>
    <mergeCell ref="A227:A231"/>
    <mergeCell ref="B227:F227"/>
    <mergeCell ref="G227:G230"/>
    <mergeCell ref="B228:F228"/>
    <mergeCell ref="B229:F229"/>
    <mergeCell ref="B230:F230"/>
    <mergeCell ref="B239:F239"/>
    <mergeCell ref="B240:F240"/>
    <mergeCell ref="A232:A233"/>
    <mergeCell ref="B232:F232"/>
    <mergeCell ref="G232:G233"/>
    <mergeCell ref="B233:F233"/>
    <mergeCell ref="B235:F235"/>
    <mergeCell ref="B236:F236"/>
    <mergeCell ref="G236:G238"/>
    <mergeCell ref="B237:F237"/>
    <mergeCell ref="B238:F238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rowBreaks count="2" manualBreakCount="2">
    <brk id="126" max="9" man="1"/>
    <brk id="1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="140" zoomScaleNormal="140" workbookViewId="0">
      <selection activeCell="A85" sqref="A85"/>
    </sheetView>
  </sheetViews>
  <sheetFormatPr defaultRowHeight="14.25"/>
  <cols>
    <col min="1" max="1" width="45" customWidth="1"/>
    <col min="2" max="2" width="17.25" customWidth="1"/>
  </cols>
  <sheetData>
    <row r="1" spans="1:12" ht="27.75">
      <c r="A1" s="681" t="s">
        <v>405</v>
      </c>
      <c r="B1" s="681"/>
      <c r="C1" s="681"/>
      <c r="D1" s="681"/>
    </row>
    <row r="2" spans="1:12" ht="21.75">
      <c r="A2" s="277" t="s">
        <v>406</v>
      </c>
      <c r="B2" s="6"/>
      <c r="C2" s="277">
        <v>5</v>
      </c>
      <c r="D2" s="277" t="s">
        <v>40</v>
      </c>
    </row>
    <row r="3" spans="1:12" ht="21.75">
      <c r="A3" s="277" t="s">
        <v>407</v>
      </c>
      <c r="B3" s="6"/>
      <c r="C3" s="6">
        <v>20</v>
      </c>
      <c r="D3" s="277" t="s">
        <v>40</v>
      </c>
    </row>
    <row r="4" spans="1:12" ht="21.75">
      <c r="A4" s="277" t="s">
        <v>408</v>
      </c>
      <c r="B4" s="6"/>
      <c r="C4" s="6">
        <v>20</v>
      </c>
      <c r="D4" s="277" t="s">
        <v>40</v>
      </c>
    </row>
    <row r="5" spans="1:12" ht="21.75">
      <c r="A5" s="277" t="s">
        <v>409</v>
      </c>
      <c r="B5" s="6"/>
      <c r="C5" s="277">
        <v>30</v>
      </c>
      <c r="D5" s="277" t="s">
        <v>40</v>
      </c>
    </row>
    <row r="6" spans="1:12" ht="21.75">
      <c r="A6" s="277" t="s">
        <v>410</v>
      </c>
      <c r="B6" s="6"/>
      <c r="C6" s="277">
        <v>10</v>
      </c>
      <c r="D6" s="277" t="s">
        <v>40</v>
      </c>
    </row>
    <row r="7" spans="1:12" ht="21.75">
      <c r="A7" s="277" t="s">
        <v>411</v>
      </c>
      <c r="C7" s="278">
        <v>85</v>
      </c>
      <c r="D7" s="277" t="s">
        <v>40</v>
      </c>
    </row>
    <row r="8" spans="1:12" ht="21.75" customHeight="1">
      <c r="A8" s="279" t="s">
        <v>412</v>
      </c>
      <c r="B8" s="279" t="s">
        <v>413</v>
      </c>
      <c r="C8" s="279" t="s">
        <v>40</v>
      </c>
      <c r="D8" s="4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ht="21.75" customHeight="1">
      <c r="A9" s="280" t="s">
        <v>414</v>
      </c>
      <c r="B9" s="281"/>
      <c r="C9" s="282">
        <v>25</v>
      </c>
      <c r="D9" s="283">
        <f>D10*25/85</f>
        <v>0</v>
      </c>
      <c r="E9" s="283">
        <f t="shared" ref="E9:K9" si="0">E10*25/85</f>
        <v>0</v>
      </c>
      <c r="F9" s="283">
        <f t="shared" si="0"/>
        <v>0</v>
      </c>
      <c r="G9" s="283">
        <f t="shared" si="0"/>
        <v>0</v>
      </c>
      <c r="H9" s="283">
        <f t="shared" si="0"/>
        <v>0</v>
      </c>
      <c r="I9" s="283">
        <f t="shared" si="0"/>
        <v>0</v>
      </c>
      <c r="J9" s="283">
        <f t="shared" si="0"/>
        <v>0</v>
      </c>
      <c r="K9" s="283">
        <f t="shared" si="0"/>
        <v>0</v>
      </c>
      <c r="L9" s="283">
        <f>L10*25/85</f>
        <v>0</v>
      </c>
    </row>
    <row r="10" spans="1:12" ht="21.75" customHeight="1">
      <c r="A10" s="284" t="s">
        <v>415</v>
      </c>
      <c r="B10" s="285"/>
      <c r="C10" s="286">
        <v>85</v>
      </c>
      <c r="D10" s="286">
        <f>D11+D12+D17+D68+D69</f>
        <v>0</v>
      </c>
      <c r="E10" s="286">
        <f t="shared" ref="E10:K10" si="1">E11+E12+E17+E68+E69</f>
        <v>0</v>
      </c>
      <c r="F10" s="286">
        <f t="shared" si="1"/>
        <v>0</v>
      </c>
      <c r="G10" s="286">
        <f t="shared" si="1"/>
        <v>0</v>
      </c>
      <c r="H10" s="286">
        <f t="shared" si="1"/>
        <v>0</v>
      </c>
      <c r="I10" s="286">
        <f t="shared" si="1"/>
        <v>0</v>
      </c>
      <c r="J10" s="286">
        <f t="shared" si="1"/>
        <v>0</v>
      </c>
      <c r="K10" s="286">
        <f t="shared" si="1"/>
        <v>0</v>
      </c>
      <c r="L10" s="286">
        <f>L11+L12+L17+L68+L69</f>
        <v>0</v>
      </c>
    </row>
    <row r="11" spans="1:12" ht="43.5">
      <c r="A11" s="284" t="s">
        <v>416</v>
      </c>
      <c r="B11" s="287" t="s">
        <v>417</v>
      </c>
      <c r="C11" s="286">
        <v>5</v>
      </c>
      <c r="D11" s="288"/>
      <c r="E11" s="288"/>
      <c r="F11" s="288"/>
      <c r="G11" s="288"/>
      <c r="H11" s="288"/>
      <c r="I11" s="288"/>
      <c r="J11" s="288"/>
      <c r="K11" s="288"/>
      <c r="L11" s="288"/>
    </row>
    <row r="12" spans="1:12" ht="21.75">
      <c r="A12" s="285" t="s">
        <v>418</v>
      </c>
      <c r="B12" s="286"/>
      <c r="C12" s="286">
        <v>20</v>
      </c>
      <c r="D12" s="286">
        <f>D13+D14+D15+D16</f>
        <v>0</v>
      </c>
      <c r="E12" s="286">
        <f t="shared" ref="E12:K12" si="2">E13+E14+E15+E16</f>
        <v>0</v>
      </c>
      <c r="F12" s="286">
        <f t="shared" si="2"/>
        <v>0</v>
      </c>
      <c r="G12" s="286">
        <f t="shared" si="2"/>
        <v>0</v>
      </c>
      <c r="H12" s="286">
        <f t="shared" si="2"/>
        <v>0</v>
      </c>
      <c r="I12" s="286">
        <f t="shared" si="2"/>
        <v>0</v>
      </c>
      <c r="J12" s="286">
        <f t="shared" si="2"/>
        <v>0</v>
      </c>
      <c r="K12" s="286">
        <f t="shared" si="2"/>
        <v>0</v>
      </c>
      <c r="L12" s="286">
        <f>L13+L14+L15+L16</f>
        <v>0</v>
      </c>
    </row>
    <row r="13" spans="1:12" ht="65.25">
      <c r="A13" s="48" t="s">
        <v>419</v>
      </c>
      <c r="B13" s="48" t="s">
        <v>420</v>
      </c>
      <c r="C13" s="289">
        <v>5</v>
      </c>
      <c r="D13" s="288"/>
      <c r="E13" s="288"/>
      <c r="F13" s="288"/>
      <c r="G13" s="288"/>
      <c r="H13" s="288"/>
      <c r="I13" s="288"/>
      <c r="J13" s="288"/>
      <c r="K13" s="288"/>
      <c r="L13" s="288"/>
    </row>
    <row r="14" spans="1:12" ht="65.25">
      <c r="A14" s="48" t="s">
        <v>421</v>
      </c>
      <c r="B14" s="48" t="s">
        <v>420</v>
      </c>
      <c r="C14" s="289">
        <v>5</v>
      </c>
      <c r="D14" s="288"/>
      <c r="E14" s="288"/>
      <c r="F14" s="288"/>
      <c r="G14" s="288"/>
      <c r="H14" s="288"/>
      <c r="I14" s="288"/>
      <c r="J14" s="288"/>
      <c r="K14" s="288"/>
      <c r="L14" s="288"/>
    </row>
    <row r="15" spans="1:12" ht="65.25">
      <c r="A15" s="48" t="s">
        <v>422</v>
      </c>
      <c r="B15" s="48" t="s">
        <v>420</v>
      </c>
      <c r="C15" s="289">
        <v>5</v>
      </c>
      <c r="D15" s="288"/>
      <c r="E15" s="288"/>
      <c r="F15" s="288"/>
      <c r="G15" s="288"/>
      <c r="H15" s="288"/>
      <c r="I15" s="288"/>
      <c r="J15" s="288"/>
      <c r="K15" s="288"/>
      <c r="L15" s="288"/>
    </row>
    <row r="16" spans="1:12" ht="63.75" customHeight="1">
      <c r="A16" s="48" t="s">
        <v>423</v>
      </c>
      <c r="B16" s="48" t="s">
        <v>420</v>
      </c>
      <c r="C16" s="289">
        <v>5</v>
      </c>
      <c r="D16" s="288"/>
      <c r="E16" s="288"/>
      <c r="F16" s="288"/>
      <c r="G16" s="288"/>
      <c r="H16" s="288"/>
      <c r="I16" s="288"/>
      <c r="J16" s="288"/>
      <c r="K16" s="288"/>
      <c r="L16" s="288"/>
    </row>
    <row r="17" spans="1:12" ht="21.75">
      <c r="A17" s="285" t="s">
        <v>424</v>
      </c>
      <c r="B17" s="286"/>
      <c r="C17" s="286">
        <v>20</v>
      </c>
      <c r="D17" s="286">
        <f>D18+D24+D31+D38+D44+D50+D56+D62</f>
        <v>0</v>
      </c>
      <c r="E17" s="286">
        <f t="shared" ref="E17:K17" si="3">E18+E24+E31+E38+E44+E50+E56+E62</f>
        <v>0</v>
      </c>
      <c r="F17" s="286">
        <f t="shared" si="3"/>
        <v>0</v>
      </c>
      <c r="G17" s="286">
        <f t="shared" si="3"/>
        <v>0</v>
      </c>
      <c r="H17" s="286">
        <f t="shared" si="3"/>
        <v>0</v>
      </c>
      <c r="I17" s="286">
        <f t="shared" si="3"/>
        <v>0</v>
      </c>
      <c r="J17" s="286">
        <f t="shared" si="3"/>
        <v>0</v>
      </c>
      <c r="K17" s="286">
        <f t="shared" si="3"/>
        <v>0</v>
      </c>
      <c r="L17" s="286">
        <f>L18+L24+L31+L38+L44+L50+L56+L62</f>
        <v>0</v>
      </c>
    </row>
    <row r="18" spans="1:12" ht="21.75">
      <c r="A18" s="290" t="s">
        <v>425</v>
      </c>
      <c r="B18" s="279"/>
      <c r="C18" s="279">
        <v>2.5</v>
      </c>
      <c r="D18" s="279">
        <f>D19+D20+D21+D22+D23</f>
        <v>0</v>
      </c>
      <c r="E18" s="279">
        <f t="shared" ref="E18:K18" si="4">E19+E20+E21+E22+E23</f>
        <v>0</v>
      </c>
      <c r="F18" s="279">
        <f t="shared" si="4"/>
        <v>0</v>
      </c>
      <c r="G18" s="279">
        <f t="shared" si="4"/>
        <v>0</v>
      </c>
      <c r="H18" s="279">
        <f t="shared" si="4"/>
        <v>0</v>
      </c>
      <c r="I18" s="279">
        <f t="shared" si="4"/>
        <v>0</v>
      </c>
      <c r="J18" s="279">
        <f t="shared" si="4"/>
        <v>0</v>
      </c>
      <c r="K18" s="279">
        <f t="shared" si="4"/>
        <v>0</v>
      </c>
      <c r="L18" s="279">
        <f>L19+L20+L21+L22+L23</f>
        <v>0</v>
      </c>
    </row>
    <row r="19" spans="1:12" ht="65.25">
      <c r="A19" s="291" t="s">
        <v>426</v>
      </c>
      <c r="B19" s="291" t="s">
        <v>427</v>
      </c>
      <c r="C19" s="279">
        <v>0.5</v>
      </c>
      <c r="D19" s="288"/>
      <c r="E19" s="288"/>
      <c r="F19" s="288"/>
      <c r="G19" s="288"/>
      <c r="H19" s="288"/>
      <c r="I19" s="288"/>
      <c r="J19" s="288"/>
      <c r="K19" s="288"/>
      <c r="L19" s="288"/>
    </row>
    <row r="20" spans="1:12" ht="65.25">
      <c r="A20" s="291" t="s">
        <v>428</v>
      </c>
      <c r="B20" s="291" t="s">
        <v>429</v>
      </c>
      <c r="C20" s="279">
        <v>0.5</v>
      </c>
      <c r="D20" s="288"/>
      <c r="E20" s="288"/>
      <c r="F20" s="288"/>
      <c r="G20" s="288"/>
      <c r="H20" s="288"/>
      <c r="I20" s="288"/>
      <c r="J20" s="288"/>
      <c r="K20" s="288"/>
      <c r="L20" s="288"/>
    </row>
    <row r="21" spans="1:12" ht="21.75">
      <c r="A21" s="291" t="s">
        <v>430</v>
      </c>
      <c r="B21" s="291" t="s">
        <v>431</v>
      </c>
      <c r="C21" s="279">
        <v>0.5</v>
      </c>
      <c r="D21" s="288"/>
      <c r="E21" s="288"/>
      <c r="F21" s="288"/>
      <c r="G21" s="288"/>
      <c r="H21" s="288"/>
      <c r="I21" s="288"/>
      <c r="J21" s="288"/>
      <c r="K21" s="288"/>
      <c r="L21" s="288"/>
    </row>
    <row r="22" spans="1:12" ht="43.5">
      <c r="A22" s="291" t="s">
        <v>432</v>
      </c>
      <c r="B22" s="291"/>
      <c r="C22" s="279">
        <v>0.5</v>
      </c>
      <c r="D22" s="288"/>
      <c r="E22" s="288"/>
      <c r="F22" s="288"/>
      <c r="G22" s="288"/>
      <c r="H22" s="288"/>
      <c r="I22" s="288"/>
      <c r="J22" s="288"/>
      <c r="K22" s="288"/>
      <c r="L22" s="288"/>
    </row>
    <row r="23" spans="1:12" ht="21.75">
      <c r="A23" s="291" t="s">
        <v>433</v>
      </c>
      <c r="B23" s="291"/>
      <c r="C23" s="279">
        <v>0.5</v>
      </c>
      <c r="D23" s="288"/>
      <c r="E23" s="288"/>
      <c r="F23" s="288"/>
      <c r="G23" s="288"/>
      <c r="H23" s="288"/>
      <c r="I23" s="288"/>
      <c r="J23" s="288"/>
      <c r="K23" s="288"/>
      <c r="L23" s="288"/>
    </row>
    <row r="24" spans="1:12" ht="43.5">
      <c r="A24" s="290" t="s">
        <v>434</v>
      </c>
      <c r="B24" s="279"/>
      <c r="C24" s="279">
        <v>2.5</v>
      </c>
      <c r="D24" s="279">
        <f>D26+D27+D28+D29+D30</f>
        <v>0</v>
      </c>
      <c r="E24" s="279">
        <f t="shared" ref="E24:K24" si="5">E26+E27+E28+E29+E30</f>
        <v>0</v>
      </c>
      <c r="F24" s="279">
        <f t="shared" si="5"/>
        <v>0</v>
      </c>
      <c r="G24" s="279">
        <f t="shared" si="5"/>
        <v>0</v>
      </c>
      <c r="H24" s="279">
        <f t="shared" si="5"/>
        <v>0</v>
      </c>
      <c r="I24" s="279">
        <f t="shared" si="5"/>
        <v>0</v>
      </c>
      <c r="J24" s="279">
        <f t="shared" si="5"/>
        <v>0</v>
      </c>
      <c r="K24" s="279">
        <f t="shared" si="5"/>
        <v>0</v>
      </c>
      <c r="L24" s="279">
        <f>L26+L27+L28+L29+L30</f>
        <v>0</v>
      </c>
    </row>
    <row r="25" spans="1:12" ht="21.75">
      <c r="A25" s="291" t="s">
        <v>435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</row>
    <row r="26" spans="1:12" ht="21.75">
      <c r="A26" s="291" t="s">
        <v>436</v>
      </c>
      <c r="B26" s="290" t="s">
        <v>437</v>
      </c>
      <c r="C26" s="279">
        <v>0.5</v>
      </c>
      <c r="D26" s="288"/>
      <c r="E26" s="288"/>
      <c r="F26" s="288"/>
      <c r="G26" s="288"/>
      <c r="H26" s="288"/>
      <c r="I26" s="288"/>
      <c r="J26" s="288"/>
      <c r="K26" s="288"/>
      <c r="L26" s="288"/>
    </row>
    <row r="27" spans="1:12" ht="43.5">
      <c r="A27" s="291" t="s">
        <v>438</v>
      </c>
      <c r="B27" s="290" t="s">
        <v>439</v>
      </c>
      <c r="C27" s="279">
        <v>0.5</v>
      </c>
      <c r="D27" s="288"/>
      <c r="E27" s="288"/>
      <c r="F27" s="288"/>
      <c r="G27" s="288"/>
      <c r="H27" s="288"/>
      <c r="I27" s="288"/>
      <c r="J27" s="288"/>
      <c r="K27" s="288"/>
      <c r="L27" s="288"/>
    </row>
    <row r="28" spans="1:12" ht="43.5">
      <c r="A28" s="292" t="s">
        <v>440</v>
      </c>
      <c r="B28" s="290" t="s">
        <v>441</v>
      </c>
      <c r="C28" s="279">
        <v>0.5</v>
      </c>
      <c r="D28" s="288"/>
      <c r="E28" s="288"/>
      <c r="F28" s="288"/>
      <c r="G28" s="288"/>
      <c r="H28" s="288"/>
      <c r="I28" s="288"/>
      <c r="J28" s="288"/>
      <c r="K28" s="288"/>
      <c r="L28" s="288"/>
    </row>
    <row r="29" spans="1:12" ht="43.5">
      <c r="A29" s="292" t="s">
        <v>442</v>
      </c>
      <c r="B29" s="291"/>
      <c r="C29" s="279">
        <v>0.5</v>
      </c>
      <c r="D29" s="288"/>
      <c r="E29" s="288"/>
      <c r="F29" s="288"/>
      <c r="G29" s="288"/>
      <c r="H29" s="288"/>
      <c r="I29" s="288"/>
      <c r="J29" s="288"/>
      <c r="K29" s="288"/>
      <c r="L29" s="288"/>
    </row>
    <row r="30" spans="1:12" ht="43.5">
      <c r="A30" s="292" t="s">
        <v>443</v>
      </c>
      <c r="B30" s="291"/>
      <c r="C30" s="279">
        <v>0.5</v>
      </c>
      <c r="D30" s="288"/>
      <c r="E30" s="288"/>
      <c r="F30" s="288"/>
      <c r="G30" s="288"/>
      <c r="H30" s="288"/>
      <c r="I30" s="288"/>
      <c r="J30" s="288"/>
      <c r="K30" s="288"/>
      <c r="L30" s="288"/>
    </row>
    <row r="31" spans="1:12" ht="21.75">
      <c r="A31" s="290" t="s">
        <v>444</v>
      </c>
      <c r="B31" s="279"/>
      <c r="C31" s="279">
        <v>2.5</v>
      </c>
      <c r="D31" s="279">
        <f>D32+D33+D34+D35+D36</f>
        <v>0</v>
      </c>
      <c r="E31" s="279">
        <f t="shared" ref="E31:K31" si="6">E32+E33+E34+E35+E36</f>
        <v>0</v>
      </c>
      <c r="F31" s="279">
        <f t="shared" si="6"/>
        <v>0</v>
      </c>
      <c r="G31" s="279">
        <f t="shared" si="6"/>
        <v>0</v>
      </c>
      <c r="H31" s="279">
        <f t="shared" si="6"/>
        <v>0</v>
      </c>
      <c r="I31" s="279">
        <f t="shared" si="6"/>
        <v>0</v>
      </c>
      <c r="J31" s="279">
        <f t="shared" si="6"/>
        <v>0</v>
      </c>
      <c r="K31" s="279">
        <f t="shared" si="6"/>
        <v>0</v>
      </c>
      <c r="L31" s="279">
        <f>L32+L33+L34+L35+L36</f>
        <v>0</v>
      </c>
    </row>
    <row r="32" spans="1:12" ht="21.75" customHeight="1">
      <c r="A32" s="291" t="s">
        <v>445</v>
      </c>
      <c r="B32" s="682" t="s">
        <v>446</v>
      </c>
      <c r="C32" s="279">
        <v>0.5</v>
      </c>
      <c r="D32" s="288"/>
      <c r="E32" s="288"/>
      <c r="F32" s="288"/>
      <c r="G32" s="288"/>
      <c r="H32" s="288"/>
      <c r="I32" s="288"/>
      <c r="J32" s="288"/>
      <c r="K32" s="288"/>
      <c r="L32" s="288"/>
    </row>
    <row r="33" spans="1:12" ht="21.75">
      <c r="A33" s="290" t="s">
        <v>447</v>
      </c>
      <c r="B33" s="682"/>
      <c r="C33" s="279">
        <v>0.5</v>
      </c>
      <c r="D33" s="288"/>
      <c r="E33" s="288"/>
      <c r="F33" s="288"/>
      <c r="G33" s="288"/>
      <c r="H33" s="288"/>
      <c r="I33" s="288"/>
      <c r="J33" s="288"/>
      <c r="K33" s="288"/>
      <c r="L33" s="288"/>
    </row>
    <row r="34" spans="1:12" ht="21.75">
      <c r="A34" s="290" t="s">
        <v>448</v>
      </c>
      <c r="B34" s="682"/>
      <c r="C34" s="279">
        <v>0.5</v>
      </c>
      <c r="D34" s="288"/>
      <c r="E34" s="288"/>
      <c r="F34" s="288"/>
      <c r="G34" s="288"/>
      <c r="H34" s="288"/>
      <c r="I34" s="288"/>
      <c r="J34" s="288"/>
      <c r="K34" s="288"/>
      <c r="L34" s="288"/>
    </row>
    <row r="35" spans="1:12" ht="21.75">
      <c r="A35" s="290" t="s">
        <v>449</v>
      </c>
      <c r="B35" s="682"/>
      <c r="C35" s="279">
        <v>0.5</v>
      </c>
      <c r="D35" s="288"/>
      <c r="E35" s="288"/>
      <c r="F35" s="288"/>
      <c r="G35" s="288"/>
      <c r="H35" s="288"/>
      <c r="I35" s="288"/>
      <c r="J35" s="288"/>
      <c r="K35" s="288"/>
      <c r="L35" s="288"/>
    </row>
    <row r="36" spans="1:12" ht="21.75">
      <c r="A36" s="290" t="s">
        <v>450</v>
      </c>
      <c r="B36" s="682"/>
      <c r="C36" s="279">
        <v>0.5</v>
      </c>
      <c r="D36" s="288"/>
      <c r="E36" s="288"/>
      <c r="F36" s="288"/>
      <c r="G36" s="288"/>
      <c r="H36" s="288"/>
      <c r="I36" s="288"/>
      <c r="J36" s="288"/>
      <c r="K36" s="288"/>
      <c r="L36" s="288"/>
    </row>
    <row r="37" spans="1:12" ht="43.5">
      <c r="A37" s="290" t="s">
        <v>451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</row>
    <row r="38" spans="1:12" ht="21.75">
      <c r="A38" s="291" t="s">
        <v>452</v>
      </c>
      <c r="B38" s="279"/>
      <c r="C38" s="279">
        <v>2.5</v>
      </c>
      <c r="D38" s="279">
        <f>D39+D40+D41+D42+D43</f>
        <v>0</v>
      </c>
      <c r="E38" s="279">
        <f t="shared" ref="E38:K38" si="7">E39+E40+E41+E42+E43</f>
        <v>0</v>
      </c>
      <c r="F38" s="279">
        <f t="shared" si="7"/>
        <v>0</v>
      </c>
      <c r="G38" s="279">
        <f t="shared" si="7"/>
        <v>0</v>
      </c>
      <c r="H38" s="279">
        <f t="shared" si="7"/>
        <v>0</v>
      </c>
      <c r="I38" s="279">
        <f t="shared" si="7"/>
        <v>0</v>
      </c>
      <c r="J38" s="279">
        <f t="shared" si="7"/>
        <v>0</v>
      </c>
      <c r="K38" s="279">
        <f t="shared" si="7"/>
        <v>0</v>
      </c>
      <c r="L38" s="279">
        <f>L39+L40+L41+L42+L43</f>
        <v>0</v>
      </c>
    </row>
    <row r="39" spans="1:12" ht="43.5">
      <c r="A39" s="291" t="s">
        <v>453</v>
      </c>
      <c r="B39" s="682" t="s">
        <v>454</v>
      </c>
      <c r="C39" s="279">
        <v>0.5</v>
      </c>
      <c r="D39" s="288"/>
      <c r="E39" s="288"/>
      <c r="F39" s="288"/>
      <c r="G39" s="288"/>
      <c r="H39" s="288"/>
      <c r="I39" s="288"/>
      <c r="J39" s="288"/>
      <c r="K39" s="288"/>
      <c r="L39" s="288"/>
    </row>
    <row r="40" spans="1:12" ht="43.5">
      <c r="A40" s="291" t="s">
        <v>455</v>
      </c>
      <c r="B40" s="682"/>
      <c r="C40" s="279">
        <v>0.5</v>
      </c>
      <c r="D40" s="288"/>
      <c r="E40" s="288"/>
      <c r="F40" s="288"/>
      <c r="G40" s="288"/>
      <c r="H40" s="288"/>
      <c r="I40" s="288"/>
      <c r="J40" s="288"/>
      <c r="K40" s="288"/>
      <c r="L40" s="288"/>
    </row>
    <row r="41" spans="1:12" ht="43.5">
      <c r="A41" s="291" t="s">
        <v>456</v>
      </c>
      <c r="B41" s="682"/>
      <c r="C41" s="279">
        <v>0.5</v>
      </c>
      <c r="D41" s="288"/>
      <c r="E41" s="288"/>
      <c r="F41" s="288"/>
      <c r="G41" s="288"/>
      <c r="H41" s="288"/>
      <c r="I41" s="288"/>
      <c r="J41" s="288"/>
      <c r="K41" s="288"/>
      <c r="L41" s="288"/>
    </row>
    <row r="42" spans="1:12" ht="43.5">
      <c r="A42" s="291" t="s">
        <v>457</v>
      </c>
      <c r="B42" s="682"/>
      <c r="C42" s="279">
        <v>0.5</v>
      </c>
      <c r="D42" s="288"/>
      <c r="E42" s="288"/>
      <c r="F42" s="288"/>
      <c r="G42" s="288"/>
      <c r="H42" s="288"/>
      <c r="I42" s="288"/>
      <c r="J42" s="288"/>
      <c r="K42" s="288"/>
      <c r="L42" s="288"/>
    </row>
    <row r="43" spans="1:12" ht="65.25">
      <c r="A43" s="291" t="s">
        <v>458</v>
      </c>
      <c r="B43" s="682"/>
      <c r="C43" s="279">
        <v>0.5</v>
      </c>
      <c r="D43" s="288"/>
      <c r="E43" s="288"/>
      <c r="F43" s="288"/>
      <c r="G43" s="288"/>
      <c r="H43" s="288"/>
      <c r="I43" s="288"/>
      <c r="J43" s="288"/>
      <c r="K43" s="288"/>
      <c r="L43" s="288"/>
    </row>
    <row r="44" spans="1:12" ht="21.75">
      <c r="A44" s="291" t="s">
        <v>459</v>
      </c>
      <c r="B44" s="279"/>
      <c r="C44" s="279">
        <v>2.5</v>
      </c>
      <c r="D44" s="279">
        <f>D45+D46+D47+D48+D49</f>
        <v>0</v>
      </c>
      <c r="E44" s="279">
        <f t="shared" ref="E44:K44" si="8">E45+E46+E47+E48+E49</f>
        <v>0</v>
      </c>
      <c r="F44" s="279">
        <f t="shared" si="8"/>
        <v>0</v>
      </c>
      <c r="G44" s="279">
        <f t="shared" si="8"/>
        <v>0</v>
      </c>
      <c r="H44" s="279">
        <f t="shared" si="8"/>
        <v>0</v>
      </c>
      <c r="I44" s="279">
        <f t="shared" si="8"/>
        <v>0</v>
      </c>
      <c r="J44" s="279">
        <f t="shared" si="8"/>
        <v>0</v>
      </c>
      <c r="K44" s="279">
        <f t="shared" si="8"/>
        <v>0</v>
      </c>
      <c r="L44" s="279">
        <f>L45+L46+L47+L48+L49</f>
        <v>0</v>
      </c>
    </row>
    <row r="45" spans="1:12" ht="65.25">
      <c r="A45" s="291" t="s">
        <v>460</v>
      </c>
      <c r="B45" s="682" t="s">
        <v>461</v>
      </c>
      <c r="C45" s="279">
        <v>0.5</v>
      </c>
      <c r="D45" s="288"/>
      <c r="E45" s="288"/>
      <c r="F45" s="288"/>
      <c r="G45" s="288"/>
      <c r="H45" s="288"/>
      <c r="I45" s="288"/>
      <c r="J45" s="288"/>
      <c r="K45" s="288"/>
      <c r="L45" s="288"/>
    </row>
    <row r="46" spans="1:12" ht="65.25">
      <c r="A46" s="291" t="s">
        <v>462</v>
      </c>
      <c r="B46" s="682"/>
      <c r="C46" s="279">
        <v>0.5</v>
      </c>
      <c r="D46" s="288"/>
      <c r="E46" s="288"/>
      <c r="F46" s="288"/>
      <c r="G46" s="288"/>
      <c r="H46" s="288"/>
      <c r="I46" s="288"/>
      <c r="J46" s="288"/>
      <c r="K46" s="288"/>
      <c r="L46" s="288"/>
    </row>
    <row r="47" spans="1:12" ht="65.25">
      <c r="A47" s="291" t="s">
        <v>463</v>
      </c>
      <c r="B47" s="682"/>
      <c r="C47" s="279">
        <v>0.5</v>
      </c>
      <c r="D47" s="288"/>
      <c r="E47" s="288"/>
      <c r="F47" s="288"/>
      <c r="G47" s="288"/>
      <c r="H47" s="288"/>
      <c r="I47" s="288"/>
      <c r="J47" s="288"/>
      <c r="K47" s="288"/>
      <c r="L47" s="288"/>
    </row>
    <row r="48" spans="1:12" ht="43.5">
      <c r="A48" s="291" t="s">
        <v>464</v>
      </c>
      <c r="B48" s="682"/>
      <c r="C48" s="279">
        <v>0.5</v>
      </c>
      <c r="D48" s="288"/>
      <c r="E48" s="288"/>
      <c r="F48" s="288"/>
      <c r="G48" s="288"/>
      <c r="H48" s="288"/>
      <c r="I48" s="288"/>
      <c r="J48" s="288"/>
      <c r="K48" s="288"/>
      <c r="L48" s="288"/>
    </row>
    <row r="49" spans="1:12" ht="43.5">
      <c r="A49" s="291" t="s">
        <v>465</v>
      </c>
      <c r="B49" s="682"/>
      <c r="C49" s="279">
        <v>0.5</v>
      </c>
      <c r="D49" s="288"/>
      <c r="E49" s="288"/>
      <c r="F49" s="288"/>
      <c r="G49" s="288"/>
      <c r="H49" s="288"/>
      <c r="I49" s="288"/>
      <c r="J49" s="288"/>
      <c r="K49" s="288"/>
      <c r="L49" s="288"/>
    </row>
    <row r="50" spans="1:12" ht="21.75">
      <c r="A50" s="291" t="s">
        <v>466</v>
      </c>
      <c r="B50" s="279"/>
      <c r="C50" s="279">
        <v>2.5</v>
      </c>
      <c r="D50" s="279">
        <f>D51+D52+D53+D54+D55</f>
        <v>0</v>
      </c>
      <c r="E50" s="279">
        <f t="shared" ref="E50:K50" si="9">E51+E52+E53+E54+E55</f>
        <v>0</v>
      </c>
      <c r="F50" s="279">
        <f t="shared" si="9"/>
        <v>0</v>
      </c>
      <c r="G50" s="279">
        <f t="shared" si="9"/>
        <v>0</v>
      </c>
      <c r="H50" s="279">
        <f t="shared" si="9"/>
        <v>0</v>
      </c>
      <c r="I50" s="279">
        <f t="shared" si="9"/>
        <v>0</v>
      </c>
      <c r="J50" s="279">
        <f t="shared" si="9"/>
        <v>0</v>
      </c>
      <c r="K50" s="279">
        <f t="shared" si="9"/>
        <v>0</v>
      </c>
      <c r="L50" s="279">
        <f>L51+L52+L53+L54+L55</f>
        <v>0</v>
      </c>
    </row>
    <row r="51" spans="1:12" ht="43.5">
      <c r="A51" s="291" t="s">
        <v>467</v>
      </c>
      <c r="B51" s="682" t="s">
        <v>468</v>
      </c>
      <c r="C51" s="279">
        <v>0.5</v>
      </c>
      <c r="D51" s="288"/>
      <c r="E51" s="288"/>
      <c r="F51" s="288"/>
      <c r="G51" s="288"/>
      <c r="H51" s="288"/>
      <c r="I51" s="288"/>
      <c r="J51" s="288"/>
      <c r="K51" s="288"/>
      <c r="L51" s="288"/>
    </row>
    <row r="52" spans="1:12" ht="21.75">
      <c r="A52" s="291" t="s">
        <v>469</v>
      </c>
      <c r="B52" s="682"/>
      <c r="C52" s="279">
        <v>0.5</v>
      </c>
      <c r="D52" s="288"/>
      <c r="E52" s="288"/>
      <c r="F52" s="288"/>
      <c r="G52" s="288"/>
      <c r="H52" s="288"/>
      <c r="I52" s="288"/>
      <c r="J52" s="288"/>
      <c r="K52" s="288"/>
      <c r="L52" s="288"/>
    </row>
    <row r="53" spans="1:12" ht="43.5">
      <c r="A53" s="291" t="s">
        <v>470</v>
      </c>
      <c r="B53" s="682"/>
      <c r="C53" s="279">
        <v>0.5</v>
      </c>
      <c r="D53" s="288"/>
      <c r="E53" s="288"/>
      <c r="F53" s="288"/>
      <c r="G53" s="288"/>
      <c r="H53" s="288"/>
      <c r="I53" s="288"/>
      <c r="J53" s="288"/>
      <c r="K53" s="288"/>
      <c r="L53" s="288"/>
    </row>
    <row r="54" spans="1:12" ht="43.5">
      <c r="A54" s="291" t="s">
        <v>471</v>
      </c>
      <c r="B54" s="682"/>
      <c r="C54" s="279">
        <v>0.5</v>
      </c>
      <c r="D54" s="288"/>
      <c r="E54" s="288"/>
      <c r="F54" s="288"/>
      <c r="G54" s="288"/>
      <c r="H54" s="288"/>
      <c r="I54" s="288"/>
      <c r="J54" s="288"/>
      <c r="K54" s="288"/>
      <c r="L54" s="288"/>
    </row>
    <row r="55" spans="1:12" ht="43.5">
      <c r="A55" s="291" t="s">
        <v>472</v>
      </c>
      <c r="B55" s="682"/>
      <c r="C55" s="279">
        <v>0.5</v>
      </c>
      <c r="D55" s="288"/>
      <c r="E55" s="288"/>
      <c r="F55" s="288"/>
      <c r="G55" s="288"/>
      <c r="H55" s="288"/>
      <c r="I55" s="288"/>
      <c r="J55" s="288"/>
      <c r="K55" s="288"/>
      <c r="L55" s="288"/>
    </row>
    <row r="56" spans="1:12" ht="22.5" customHeight="1">
      <c r="A56" s="290" t="s">
        <v>473</v>
      </c>
      <c r="B56" s="279"/>
      <c r="C56" s="279">
        <v>2.5</v>
      </c>
      <c r="D56" s="279">
        <f>D57+D58+D59+D60+D61</f>
        <v>0</v>
      </c>
      <c r="E56" s="279">
        <f t="shared" ref="E56:K56" si="10">E57+E58+E59+E60+E61</f>
        <v>0</v>
      </c>
      <c r="F56" s="279">
        <f t="shared" si="10"/>
        <v>0</v>
      </c>
      <c r="G56" s="279">
        <f t="shared" si="10"/>
        <v>0</v>
      </c>
      <c r="H56" s="279">
        <f t="shared" si="10"/>
        <v>0</v>
      </c>
      <c r="I56" s="279">
        <f t="shared" si="10"/>
        <v>0</v>
      </c>
      <c r="J56" s="279">
        <f t="shared" si="10"/>
        <v>0</v>
      </c>
      <c r="K56" s="279">
        <f t="shared" si="10"/>
        <v>0</v>
      </c>
      <c r="L56" s="279">
        <f>L57+L58+L59+L60+L61</f>
        <v>0</v>
      </c>
    </row>
    <row r="57" spans="1:12" ht="43.5" customHeight="1">
      <c r="A57" s="291" t="s">
        <v>474</v>
      </c>
      <c r="B57" s="680" t="s">
        <v>475</v>
      </c>
      <c r="C57" s="279">
        <v>0.5</v>
      </c>
      <c r="D57" s="288"/>
      <c r="E57" s="288"/>
      <c r="F57" s="288"/>
      <c r="G57" s="288"/>
      <c r="H57" s="288"/>
      <c r="I57" s="288"/>
      <c r="J57" s="288"/>
      <c r="K57" s="288"/>
      <c r="L57" s="288"/>
    </row>
    <row r="58" spans="1:12" ht="43.5">
      <c r="A58" s="291" t="s">
        <v>476</v>
      </c>
      <c r="B58" s="680"/>
      <c r="C58" s="279">
        <v>0.5</v>
      </c>
      <c r="D58" s="288"/>
      <c r="E58" s="288"/>
      <c r="F58" s="288"/>
      <c r="G58" s="288"/>
      <c r="H58" s="288"/>
      <c r="I58" s="288"/>
      <c r="J58" s="288"/>
      <c r="K58" s="288"/>
      <c r="L58" s="288"/>
    </row>
    <row r="59" spans="1:12" ht="43.5">
      <c r="A59" s="291" t="s">
        <v>477</v>
      </c>
      <c r="B59" s="680"/>
      <c r="C59" s="279">
        <v>0.5</v>
      </c>
      <c r="D59" s="288"/>
      <c r="E59" s="288"/>
      <c r="F59" s="288"/>
      <c r="G59" s="288"/>
      <c r="H59" s="288"/>
      <c r="I59" s="288"/>
      <c r="J59" s="288"/>
      <c r="K59" s="288"/>
      <c r="L59" s="288"/>
    </row>
    <row r="60" spans="1:12" ht="65.25">
      <c r="A60" s="291" t="s">
        <v>478</v>
      </c>
      <c r="B60" s="680"/>
      <c r="C60" s="279">
        <v>0.5</v>
      </c>
      <c r="D60" s="288"/>
      <c r="E60" s="288"/>
      <c r="F60" s="288"/>
      <c r="G60" s="288"/>
      <c r="H60" s="288"/>
      <c r="I60" s="288"/>
      <c r="J60" s="288"/>
      <c r="K60" s="288"/>
      <c r="L60" s="288"/>
    </row>
    <row r="61" spans="1:12" ht="65.25">
      <c r="A61" s="291" t="s">
        <v>479</v>
      </c>
      <c r="B61" s="680"/>
      <c r="C61" s="279">
        <v>0.5</v>
      </c>
      <c r="D61" s="288"/>
      <c r="E61" s="288"/>
      <c r="F61" s="288"/>
      <c r="G61" s="288"/>
      <c r="H61" s="288"/>
      <c r="I61" s="288"/>
      <c r="J61" s="288"/>
      <c r="K61" s="288"/>
      <c r="L61" s="288"/>
    </row>
    <row r="62" spans="1:12" ht="43.5">
      <c r="A62" s="291" t="s">
        <v>480</v>
      </c>
      <c r="B62" s="279"/>
      <c r="C62" s="279">
        <v>2.5</v>
      </c>
      <c r="D62" s="279">
        <f>D63+D64+D65+D66+D67</f>
        <v>0</v>
      </c>
      <c r="E62" s="279">
        <f t="shared" ref="E62:K62" si="11">E63+E64+E65+E66+E67</f>
        <v>0</v>
      </c>
      <c r="F62" s="279">
        <f t="shared" si="11"/>
        <v>0</v>
      </c>
      <c r="G62" s="279">
        <f t="shared" si="11"/>
        <v>0</v>
      </c>
      <c r="H62" s="279">
        <f t="shared" si="11"/>
        <v>0</v>
      </c>
      <c r="I62" s="279">
        <f t="shared" si="11"/>
        <v>0</v>
      </c>
      <c r="J62" s="279">
        <f t="shared" si="11"/>
        <v>0</v>
      </c>
      <c r="K62" s="279">
        <f t="shared" si="11"/>
        <v>0</v>
      </c>
      <c r="L62" s="279">
        <f>L63+L64+L65+L66+L67</f>
        <v>0</v>
      </c>
    </row>
    <row r="63" spans="1:12" ht="43.5">
      <c r="A63" s="291" t="s">
        <v>481</v>
      </c>
      <c r="B63" s="279" t="s">
        <v>482</v>
      </c>
      <c r="C63" s="279">
        <v>0.5</v>
      </c>
      <c r="D63" s="288"/>
      <c r="E63" s="288"/>
      <c r="F63" s="288"/>
      <c r="G63" s="288"/>
      <c r="H63" s="288"/>
      <c r="I63" s="288"/>
      <c r="J63" s="288"/>
      <c r="K63" s="288"/>
      <c r="L63" s="288"/>
    </row>
    <row r="64" spans="1:12" ht="65.25">
      <c r="A64" s="291" t="s">
        <v>483</v>
      </c>
      <c r="B64" s="279" t="s">
        <v>484</v>
      </c>
      <c r="C64" s="279">
        <v>0.5</v>
      </c>
      <c r="D64" s="288"/>
      <c r="E64" s="288"/>
      <c r="F64" s="288"/>
      <c r="G64" s="288"/>
      <c r="H64" s="288"/>
      <c r="I64" s="288"/>
      <c r="J64" s="288"/>
      <c r="K64" s="288"/>
      <c r="L64" s="288"/>
    </row>
    <row r="65" spans="1:12" ht="65.25">
      <c r="A65" s="291" t="s">
        <v>485</v>
      </c>
      <c r="B65" s="291"/>
      <c r="C65" s="279">
        <v>0.5</v>
      </c>
      <c r="D65" s="288"/>
      <c r="E65" s="288"/>
      <c r="F65" s="288"/>
      <c r="G65" s="288"/>
      <c r="H65" s="288"/>
      <c r="I65" s="288"/>
      <c r="J65" s="288"/>
      <c r="K65" s="288"/>
      <c r="L65" s="288"/>
    </row>
    <row r="66" spans="1:12" ht="43.5">
      <c r="A66" s="291" t="s">
        <v>486</v>
      </c>
      <c r="B66" s="291"/>
      <c r="C66" s="279">
        <v>0.5</v>
      </c>
      <c r="D66" s="288"/>
      <c r="E66" s="288"/>
      <c r="F66" s="288"/>
      <c r="G66" s="288"/>
      <c r="H66" s="288"/>
      <c r="I66" s="288"/>
      <c r="J66" s="288"/>
      <c r="K66" s="288"/>
      <c r="L66" s="288"/>
    </row>
    <row r="67" spans="1:12" ht="65.25">
      <c r="A67" s="291" t="s">
        <v>487</v>
      </c>
      <c r="B67" s="291"/>
      <c r="C67" s="279">
        <v>0.5</v>
      </c>
      <c r="D67" s="288"/>
      <c r="E67" s="288"/>
      <c r="F67" s="288"/>
      <c r="G67" s="288"/>
      <c r="H67" s="288"/>
      <c r="I67" s="288"/>
      <c r="J67" s="288"/>
      <c r="K67" s="288"/>
      <c r="L67" s="288"/>
    </row>
    <row r="68" spans="1:12" ht="111" customHeight="1">
      <c r="A68" s="287" t="s">
        <v>488</v>
      </c>
      <c r="B68" s="285" t="s">
        <v>489</v>
      </c>
      <c r="C68" s="286">
        <v>30</v>
      </c>
      <c r="D68" s="286"/>
      <c r="E68" s="286"/>
      <c r="F68" s="286"/>
      <c r="G68" s="286"/>
      <c r="H68" s="286"/>
      <c r="I68" s="286"/>
      <c r="J68" s="286"/>
      <c r="K68" s="286"/>
      <c r="L68" s="286"/>
    </row>
    <row r="69" spans="1:12" ht="21.75" customHeight="1">
      <c r="A69" s="287" t="s">
        <v>490</v>
      </c>
      <c r="B69" s="285"/>
      <c r="C69" s="286">
        <v>10</v>
      </c>
      <c r="D69" s="286">
        <f>D70+D71</f>
        <v>0</v>
      </c>
      <c r="E69" s="286">
        <f t="shared" ref="E69:K69" si="12">E70+E71</f>
        <v>0</v>
      </c>
      <c r="F69" s="286">
        <f t="shared" si="12"/>
        <v>0</v>
      </c>
      <c r="G69" s="286">
        <f t="shared" si="12"/>
        <v>0</v>
      </c>
      <c r="H69" s="286">
        <f t="shared" si="12"/>
        <v>0</v>
      </c>
      <c r="I69" s="286">
        <f t="shared" si="12"/>
        <v>0</v>
      </c>
      <c r="J69" s="286">
        <f t="shared" si="12"/>
        <v>0</v>
      </c>
      <c r="K69" s="286">
        <f t="shared" si="12"/>
        <v>0</v>
      </c>
      <c r="L69" s="286">
        <f>L70+L71</f>
        <v>0</v>
      </c>
    </row>
    <row r="70" spans="1:12" ht="43.5">
      <c r="A70" s="48" t="s">
        <v>491</v>
      </c>
      <c r="B70" s="48" t="s">
        <v>492</v>
      </c>
      <c r="C70" s="289">
        <v>5</v>
      </c>
      <c r="D70" s="288"/>
      <c r="E70" s="288"/>
      <c r="F70" s="288"/>
      <c r="G70" s="288"/>
      <c r="H70" s="288"/>
      <c r="I70" s="288"/>
      <c r="J70" s="288"/>
      <c r="K70" s="288"/>
      <c r="L70" s="288"/>
    </row>
    <row r="71" spans="1:12" ht="41.25" customHeight="1">
      <c r="A71" s="48" t="s">
        <v>493</v>
      </c>
      <c r="B71" s="48" t="s">
        <v>494</v>
      </c>
      <c r="C71" s="289">
        <v>5</v>
      </c>
      <c r="D71" s="288"/>
      <c r="E71" s="288"/>
      <c r="F71" s="288"/>
      <c r="G71" s="288"/>
      <c r="H71" s="288"/>
      <c r="I71" s="288"/>
      <c r="J71" s="288"/>
      <c r="K71" s="288"/>
      <c r="L71" s="288"/>
    </row>
  </sheetData>
  <mergeCells count="6">
    <mergeCell ref="B57:B61"/>
    <mergeCell ref="A1:D1"/>
    <mergeCell ref="B32:B36"/>
    <mergeCell ref="B39:B43"/>
    <mergeCell ref="B45:B49"/>
    <mergeCell ref="B51:B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เกณฑ์ประเมิน คปสอ.60</vt:lpstr>
      <vt:lpstr>เกณฑ์รพสต.ติดดาว60 </vt:lpstr>
      <vt:lpstr>เกณฑ์DHS-PCA</vt:lpstr>
      <vt:lpstr>'เกณฑ์ประเมิน คปสอ.60'!Print_Area</vt:lpstr>
      <vt:lpstr>'เกณฑ์รพสต.ติดดาว60 '!Print_Area</vt:lpstr>
      <vt:lpstr>'เกณฑ์ประเมิน คปสอ.60'!Print_Titles</vt:lpstr>
      <vt:lpstr>'เกณฑ์รพสต.ติดดาว60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2017-06-13T08:40:33Z</dcterms:created>
  <dcterms:modified xsi:type="dcterms:W3CDTF">2017-06-19T03:59:31Z</dcterms:modified>
</cp:coreProperties>
</file>